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Distance by road" sheetId="1" r:id="rId1"/>
    <sheet name="Road travel speed rates" sheetId="2" r:id="rId2"/>
    <sheet name="Distance by raven" sheetId="3" r:id="rId3"/>
    <sheet name="Raven flight speed rates" sheetId="4" r:id="rId4"/>
    <sheet name="Distance by sea" sheetId="5" r:id="rId5"/>
    <sheet name="Ship type stats" sheetId="6" r:id="rId6"/>
    <sheet name="List of known ships" sheetId="7" r:id="rId7"/>
    <sheet name="Real world ships" sheetId="8" r:id="rId8"/>
    <sheet name="Ship speed calculator" sheetId="9" r:id="rId9"/>
  </sheets>
  <definedNames>
    <definedName name="_xlnm._FilterDatabase" localSheetId="6" hidden="1">'List of known ships'!$A$3:$T$127</definedName>
    <definedName name="_xlnm._FilterDatabase" localSheetId="7" hidden="1">'Real world ships'!$A$3:$T$3</definedName>
  </definedNames>
  <calcPr fullCalcOnLoad="1"/>
</workbook>
</file>

<file path=xl/sharedStrings.xml><?xml version="1.0" encoding="utf-8"?>
<sst xmlns="http://schemas.openxmlformats.org/spreadsheetml/2006/main" count="1073" uniqueCount="524">
  <si>
    <t>Sail area = this value is 1/100th of the total available sail area in square feet. For example if the total sail area is 58555 square feet then enter 585.55. The values provided above are in this range.</t>
  </si>
  <si>
    <r>
      <t>Note:</t>
    </r>
    <r>
      <rPr>
        <sz val="10"/>
        <rFont val="Arial"/>
        <family val="0"/>
      </rPr>
      <t xml:space="preserve"> A ship may not exceed its hull speed unless the wind strength is Force 10 or above, even when using oar power, this is because of the bow wave created</t>
    </r>
  </si>
  <si>
    <t>List of real world ships ships</t>
  </si>
  <si>
    <t>Please note that beam and draft are not used to determine speed but are included as a useful guide to estimating the ship weight which is the crucial value.</t>
  </si>
  <si>
    <t>A J Meerwald</t>
  </si>
  <si>
    <t>New Jersey</t>
  </si>
  <si>
    <t>Bayshore Discovery Project</t>
  </si>
  <si>
    <t>Educational</t>
  </si>
  <si>
    <t>Golden Hind</t>
  </si>
  <si>
    <t>Queen Elizabeth I</t>
  </si>
  <si>
    <t>London</t>
  </si>
  <si>
    <t>Exploration</t>
  </si>
  <si>
    <t>22 guns</t>
  </si>
  <si>
    <t>http://en.wikipedia.org/wiki/Golden_Hind</t>
  </si>
  <si>
    <t>HMS Victory</t>
  </si>
  <si>
    <t>Portsmouth</t>
  </si>
  <si>
    <t>102 guns</t>
  </si>
  <si>
    <t>http://en.wikipedia.org/wiki/HMS_Victory</t>
  </si>
  <si>
    <t>Horatio Nelson</t>
  </si>
  <si>
    <t>Francis Drake</t>
  </si>
  <si>
    <t>UK Royal Navy</t>
  </si>
  <si>
    <t>Most ships have changed owners and captains many times over the years but I will list their most famous names for fun.</t>
  </si>
  <si>
    <t>At this weight with this sail area the calculator will give wrong results</t>
  </si>
  <si>
    <t>While guns (canons) have many varying weights you can consider them to average out to about the same weight as what I have allowed for catapults so enter them there on the calculator.</t>
  </si>
  <si>
    <t>http://en.wikipedia.org/wiki/A.J._Meerwald_%28ship%29</t>
  </si>
  <si>
    <t>Peacemaker</t>
  </si>
  <si>
    <t>The Twelve Tribes</t>
  </si>
  <si>
    <t>Brunswick</t>
  </si>
  <si>
    <t>http://en.wikipedia.org/wiki/Peacemaker_%28ship%29</t>
  </si>
  <si>
    <t>Esmerelda</t>
  </si>
  <si>
    <t>Chilean Navy</t>
  </si>
  <si>
    <t>Training</t>
  </si>
  <si>
    <t>Chile</t>
  </si>
  <si>
    <t>http://en.wikipedia.org/wiki/Esmeralda_%28BE-43%29</t>
  </si>
  <si>
    <t>This is a 4 masted barquentine which I have not included in my list.
Too heavy with this sail area to achieve 17.5 kts.</t>
  </si>
  <si>
    <t>Alexander von Humboldt</t>
  </si>
  <si>
    <t>Deutsche Stiftung Sail Training</t>
  </si>
  <si>
    <t>Bremerhaven</t>
  </si>
  <si>
    <t>http://en.wikipedia.org/wiki/Alexander_von_Humboldt_%28ship%29</t>
  </si>
  <si>
    <t>USS Consitution</t>
  </si>
  <si>
    <t>Charlestown</t>
  </si>
  <si>
    <t>US Navy</t>
  </si>
  <si>
    <t>52 guns</t>
  </si>
  <si>
    <t>http://en.wikipedia.org/wiki/USS_Constitution</t>
  </si>
  <si>
    <t>Trireme</t>
  </si>
  <si>
    <t>Greece</t>
  </si>
  <si>
    <t>The trierarch</t>
  </si>
  <si>
    <t>Historic</t>
  </si>
  <si>
    <t>Castle Black</t>
  </si>
  <si>
    <t>Winterfell</t>
  </si>
  <si>
    <t>White Harbor</t>
  </si>
  <si>
    <t>Moat Cailin</t>
  </si>
  <si>
    <t>The Twins</t>
  </si>
  <si>
    <t>The Eyrie</t>
  </si>
  <si>
    <t>Gulltown</t>
  </si>
  <si>
    <t>Inn of Kneeling Man</t>
  </si>
  <si>
    <t>The Trident</t>
  </si>
  <si>
    <t>Riverrun</t>
  </si>
  <si>
    <t>Lord Harroway's Town</t>
  </si>
  <si>
    <t>Harrenhal</t>
  </si>
  <si>
    <t>Stoney Sept</t>
  </si>
  <si>
    <t>Lannisport</t>
  </si>
  <si>
    <t>Bitterbridge</t>
  </si>
  <si>
    <t>Summerhall</t>
  </si>
  <si>
    <t>Ashford</t>
  </si>
  <si>
    <t>Highgarden</t>
  </si>
  <si>
    <t>Tower of Joy</t>
  </si>
  <si>
    <t>Nightsong</t>
  </si>
  <si>
    <t>Sunspear</t>
  </si>
  <si>
    <t>Kneeling Man</t>
  </si>
  <si>
    <t>Harroway's Twn</t>
  </si>
  <si>
    <t>specific:</t>
  </si>
  <si>
    <t>Winterfell - Brandon = 1150</t>
  </si>
  <si>
    <t>(avg) 46 days</t>
  </si>
  <si>
    <t>KL - Brandon = 860</t>
  </si>
  <si>
    <t>(fast) 23 days</t>
  </si>
  <si>
    <t>KL - ToJ = 755</t>
  </si>
  <si>
    <t>(slow) 42 days</t>
  </si>
  <si>
    <t>Distance by road</t>
  </si>
  <si>
    <t>Distance by raven</t>
  </si>
  <si>
    <t>Eastwatch-by-the-Sea</t>
  </si>
  <si>
    <t>Widow's Watch</t>
  </si>
  <si>
    <t>Seagard</t>
  </si>
  <si>
    <t>Bear Island</t>
  </si>
  <si>
    <t>Distance by sea</t>
  </si>
  <si>
    <t>Large group of riders</t>
  </si>
  <si>
    <t>Fast unconditioned</t>
  </si>
  <si>
    <t>Change horses every 10-12 miles</t>
  </si>
  <si>
    <t>Single or small group walking</t>
  </si>
  <si>
    <t>Single or small group riding</t>
  </si>
  <si>
    <t>Large group walking</t>
  </si>
  <si>
    <t>Average pace</t>
  </si>
  <si>
    <t>Army without supply train</t>
  </si>
  <si>
    <t>Army with supply train</t>
  </si>
  <si>
    <t>Royal party with wheelhouse</t>
  </si>
  <si>
    <t>12 mpd</t>
  </si>
  <si>
    <t>15 mpd</t>
  </si>
  <si>
    <t>18 mpd</t>
  </si>
  <si>
    <t>30 mpd</t>
  </si>
  <si>
    <t>10 mpd</t>
  </si>
  <si>
    <t>13 mpd</t>
  </si>
  <si>
    <t>25 mpd</t>
  </si>
  <si>
    <t>24 mpd</t>
  </si>
  <si>
    <t>50 mpd</t>
  </si>
  <si>
    <t>26 mpd</t>
  </si>
  <si>
    <t>16 mpd</t>
  </si>
  <si>
    <t>21 mpd</t>
  </si>
  <si>
    <t>42 mpd</t>
  </si>
  <si>
    <t>100 mpd</t>
  </si>
  <si>
    <t>75 mpd</t>
  </si>
  <si>
    <t>6 mpd</t>
  </si>
  <si>
    <t>Slow pace</t>
  </si>
  <si>
    <t>14 mpd</t>
  </si>
  <si>
    <t>11 mpd</t>
  </si>
  <si>
    <t>17 mpd</t>
  </si>
  <si>
    <t>20 mpd</t>
  </si>
  <si>
    <t>5 mpd</t>
  </si>
  <si>
    <t>Poor condition</t>
  </si>
  <si>
    <t>Average condition</t>
  </si>
  <si>
    <t>Peak condition</t>
  </si>
  <si>
    <t>1 day flight</t>
  </si>
  <si>
    <t>2-4 days</t>
  </si>
  <si>
    <t>over 4 days</t>
  </si>
  <si>
    <t>300 mpd</t>
  </si>
  <si>
    <t>384 mpd</t>
  </si>
  <si>
    <t>342 mpd</t>
  </si>
  <si>
    <t>328 mpd</t>
  </si>
  <si>
    <t>334 mpd</t>
  </si>
  <si>
    <t>362 mpd</t>
  </si>
  <si>
    <t>254 mpd</t>
  </si>
  <si>
    <t>277 mpd</t>
  </si>
  <si>
    <t>Cog</t>
  </si>
  <si>
    <t>Carrack</t>
  </si>
  <si>
    <t>Sloop</t>
  </si>
  <si>
    <t>Galleon</t>
  </si>
  <si>
    <t>Longship</t>
  </si>
  <si>
    <t>Ship type</t>
  </si>
  <si>
    <t>Description</t>
  </si>
  <si>
    <t>Single mast with mainsail + mizzen mast</t>
  </si>
  <si>
    <t>Fast conditioned</t>
  </si>
  <si>
    <t>Schooner</t>
  </si>
  <si>
    <t>Yawl</t>
  </si>
  <si>
    <t>Ketch</t>
  </si>
  <si>
    <t>Brigantine</t>
  </si>
  <si>
    <t>Cutter</t>
  </si>
  <si>
    <t>Brig</t>
  </si>
  <si>
    <t>Single mast with small fore &amp; aft rigged gaff mainsail and headsail</t>
  </si>
  <si>
    <t>Single mast with small fore &amp; aft rigged gaff mainsail and 2 headsails</t>
  </si>
  <si>
    <t>Single mast with large square rigged mainsail</t>
  </si>
  <si>
    <t>Single mast with square rigged mainsail and oars</t>
  </si>
  <si>
    <t>2 masts with square rigged on foremast, fore &amp; aft rigged on mainmast</t>
  </si>
  <si>
    <t>1 mast with square rigged or lateen mainsail and oars</t>
  </si>
  <si>
    <t>2 masts with large square rigged or lateen mainsails and oars</t>
  </si>
  <si>
    <t>3 masts with large square rigged or lateen mainsails and oars</t>
  </si>
  <si>
    <t>2 masts with square rigged mainsails and spanker on mainmast</t>
  </si>
  <si>
    <t>Double Masted Schooner</t>
  </si>
  <si>
    <t>Triple Masted Schooner</t>
  </si>
  <si>
    <t>2 masts, short foremast, with fore &amp; aft rigged gaff mainsails</t>
  </si>
  <si>
    <t>3 masts, short foremast, with fore &amp; aft rigged gaff mainsails</t>
  </si>
  <si>
    <t>2 masts with lateen sails</t>
  </si>
  <si>
    <t>3 masts with lateen sails</t>
  </si>
  <si>
    <t>Barquentine</t>
  </si>
  <si>
    <t>Barque</t>
  </si>
  <si>
    <t>Single Masted Galley</t>
  </si>
  <si>
    <t>Double Masted Galley</t>
  </si>
  <si>
    <t>Triple Masted Galley</t>
  </si>
  <si>
    <t>Double Masted Caravel</t>
  </si>
  <si>
    <t>Triple Masted Caravel</t>
  </si>
  <si>
    <t>Triple Masted Carrack</t>
  </si>
  <si>
    <t>3 masts with square rigged foremast, fore &amp; aft rigged on main &amp; mizzen masts</t>
  </si>
  <si>
    <t>3 masts with square rigged fore &amp; main masts, fore &amp; aft rigged on mizzen mast</t>
  </si>
  <si>
    <t>4 masts with square rigged fore, main &amp; mizzen masts, lateen sail on jigger mast</t>
  </si>
  <si>
    <t>3 masts with square rigged fore &amp; main masts, lateen sail on mizzen mast</t>
  </si>
  <si>
    <t>4 masts with square rigged fore &amp; main masts, lateen sail on mizzen &amp; jigger masts</t>
  </si>
  <si>
    <t>Four Masted Carrack</t>
  </si>
  <si>
    <t>Single mast with mainsail + small mizzen mast for balance</t>
  </si>
  <si>
    <t>List of known ships</t>
  </si>
  <si>
    <t xml:space="preserve">Arbor Queen </t>
  </si>
  <si>
    <t xml:space="preserve">King Robert's Hammer </t>
  </si>
  <si>
    <t xml:space="preserve">River Arrow </t>
  </si>
  <si>
    <t xml:space="preserve">Ardent Friend </t>
  </si>
  <si>
    <t xml:space="preserve">Kingslander </t>
  </si>
  <si>
    <t xml:space="preserve">Bird of a Thousand Colors </t>
  </si>
  <si>
    <t xml:space="preserve">Lady Bright </t>
  </si>
  <si>
    <t xml:space="preserve">Sceptre </t>
  </si>
  <si>
    <t xml:space="preserve">Black Betha </t>
  </si>
  <si>
    <t xml:space="preserve">Lady Harra </t>
  </si>
  <si>
    <t xml:space="preserve">Sea Bitch </t>
  </si>
  <si>
    <t xml:space="preserve">Black Wind </t>
  </si>
  <si>
    <t xml:space="preserve">Lady Lyanna </t>
  </si>
  <si>
    <t xml:space="preserve">Sea Demon </t>
  </si>
  <si>
    <t xml:space="preserve">Blackbird </t>
  </si>
  <si>
    <t xml:space="preserve">Lady Marya </t>
  </si>
  <si>
    <t xml:space="preserve">Sea Song </t>
  </si>
  <si>
    <t xml:space="preserve">Bold Laughter </t>
  </si>
  <si>
    <t xml:space="preserve">Lady of Myr </t>
  </si>
  <si>
    <t xml:space="preserve">Seaflower </t>
  </si>
  <si>
    <t xml:space="preserve">Bold Wind </t>
  </si>
  <si>
    <t xml:space="preserve">Lady of Silk </t>
  </si>
  <si>
    <t xml:space="preserve">Seahorse </t>
  </si>
  <si>
    <t xml:space="preserve">Bountiful Harvest </t>
  </si>
  <si>
    <t xml:space="preserve">Lady of the Tower </t>
  </si>
  <si>
    <t xml:space="preserve">Seastrider </t>
  </si>
  <si>
    <t xml:space="preserve">Bravo </t>
  </si>
  <si>
    <t xml:space="preserve">Lady Ushanora </t>
  </si>
  <si>
    <t xml:space="preserve">Seaswift </t>
  </si>
  <si>
    <t xml:space="preserve">Brazen Monkey </t>
  </si>
  <si>
    <t xml:space="preserve">Lady's Shame </t>
  </si>
  <si>
    <t xml:space="preserve">Shayala's Dance </t>
  </si>
  <si>
    <t xml:space="preserve">Bride in Azure </t>
  </si>
  <si>
    <t xml:space="preserve">Lance </t>
  </si>
  <si>
    <t xml:space="preserve">Silence </t>
  </si>
  <si>
    <t xml:space="preserve">Brightfish </t>
  </si>
  <si>
    <t xml:space="preserve">Laughing Lord </t>
  </si>
  <si>
    <t xml:space="preserve">Silken Spirit </t>
  </si>
  <si>
    <t xml:space="preserve">Cat </t>
  </si>
  <si>
    <t xml:space="preserve">Lionstar </t>
  </si>
  <si>
    <t xml:space="preserve">Silverfin </t>
  </si>
  <si>
    <t xml:space="preserve">Cinnamon Wind </t>
  </si>
  <si>
    <t xml:space="preserve">Lord Dagon </t>
  </si>
  <si>
    <t xml:space="preserve">Sloe-Eyed Maid </t>
  </si>
  <si>
    <t xml:space="preserve">Courageous </t>
  </si>
  <si>
    <t xml:space="preserve">Lord Faro's Belly </t>
  </si>
  <si>
    <t xml:space="preserve">Stag of the Sea </t>
  </si>
  <si>
    <t xml:space="preserve">Devotion </t>
  </si>
  <si>
    <t xml:space="preserve">Lord Quellon </t>
  </si>
  <si>
    <t xml:space="preserve">Storm Crow </t>
  </si>
  <si>
    <t xml:space="preserve">Dog's Nose </t>
  </si>
  <si>
    <t xml:space="preserve">Lord Steffon </t>
  </si>
  <si>
    <t xml:space="preserve">Storm Dancer </t>
  </si>
  <si>
    <t xml:space="preserve">Dragonsbane </t>
  </si>
  <si>
    <t xml:space="preserve">Lord Vickon </t>
  </si>
  <si>
    <t xml:space="preserve">Esgred </t>
  </si>
  <si>
    <t xml:space="preserve">Loyal Man </t>
  </si>
  <si>
    <t xml:space="preserve">Summer's Dream </t>
  </si>
  <si>
    <t xml:space="preserve">Faithful </t>
  </si>
  <si>
    <t xml:space="preserve">Mad Prendos </t>
  </si>
  <si>
    <t xml:space="preserve">Sunblaze </t>
  </si>
  <si>
    <t xml:space="preserve">Foamdrinker </t>
  </si>
  <si>
    <t xml:space="preserve">Magister Manolo </t>
  </si>
  <si>
    <t xml:space="preserve">Sweet Cersei </t>
  </si>
  <si>
    <t xml:space="preserve">Fury </t>
  </si>
  <si>
    <t xml:space="preserve">Maiden's Bane </t>
  </si>
  <si>
    <t xml:space="preserve">Swift Sword </t>
  </si>
  <si>
    <t xml:space="preserve">Godsgrace </t>
  </si>
  <si>
    <t xml:space="preserve">Merling King </t>
  </si>
  <si>
    <t xml:space="preserve">Swiftfin </t>
  </si>
  <si>
    <t xml:space="preserve">Golden Dragon </t>
  </si>
  <si>
    <t xml:space="preserve">Moonrunner </t>
  </si>
  <si>
    <t xml:space="preserve">Swordfish </t>
  </si>
  <si>
    <t xml:space="preserve">Golden Storm </t>
  </si>
  <si>
    <t xml:space="preserve">Myraham </t>
  </si>
  <si>
    <t xml:space="preserve">Talon </t>
  </si>
  <si>
    <t xml:space="preserve">Great Kraken </t>
  </si>
  <si>
    <t xml:space="preserve">Nightflyer </t>
  </si>
  <si>
    <t xml:space="preserve">Thunderer </t>
  </si>
  <si>
    <t xml:space="preserve">Grey Ghost </t>
  </si>
  <si>
    <t xml:space="preserve">Old Mother's Son </t>
  </si>
  <si>
    <t xml:space="preserve">Titan's Daughter </t>
  </si>
  <si>
    <t xml:space="preserve">Greyhound </t>
  </si>
  <si>
    <t xml:space="preserve">Piety </t>
  </si>
  <si>
    <t xml:space="preserve">Trident Three </t>
  </si>
  <si>
    <t xml:space="preserve">Grief </t>
  </si>
  <si>
    <t xml:space="preserve">Pinchbottom Petto </t>
  </si>
  <si>
    <t xml:space="preserve">Trumpeteer </t>
  </si>
  <si>
    <t xml:space="preserve">Gulltown Girl </t>
  </si>
  <si>
    <t xml:space="preserve">Prayer </t>
  </si>
  <si>
    <t xml:space="preserve">Valyrian </t>
  </si>
  <si>
    <t xml:space="preserve">Hardhand </t>
  </si>
  <si>
    <t xml:space="preserve">Pride of Driftmark </t>
  </si>
  <si>
    <t xml:space="preserve">Vermillion Kiss </t>
  </si>
  <si>
    <t xml:space="preserve">Harridan </t>
  </si>
  <si>
    <t xml:space="preserve">Prince Aemon </t>
  </si>
  <si>
    <t xml:space="preserve">Vixen </t>
  </si>
  <si>
    <t xml:space="preserve">Honor of Oldtown </t>
  </si>
  <si>
    <t xml:space="preserve">Princess Rhaenys </t>
  </si>
  <si>
    <t xml:space="preserve">White Hart </t>
  </si>
  <si>
    <t xml:space="preserve">Horned Honor </t>
  </si>
  <si>
    <t xml:space="preserve">Queen Alysanne </t>
  </si>
  <si>
    <t xml:space="preserve">White Lady </t>
  </si>
  <si>
    <t xml:space="preserve">Huntress </t>
  </si>
  <si>
    <t xml:space="preserve">Queen Cersei </t>
  </si>
  <si>
    <t xml:space="preserve">Wildwind </t>
  </si>
  <si>
    <t xml:space="preserve">Indigo Star </t>
  </si>
  <si>
    <t xml:space="preserve">Quicksilver </t>
  </si>
  <si>
    <t xml:space="preserve">Wind Witch </t>
  </si>
  <si>
    <t xml:space="preserve">Iron Vengeance </t>
  </si>
  <si>
    <t xml:space="preserve">Ragged Jenna </t>
  </si>
  <si>
    <t xml:space="preserve">Windproud </t>
  </si>
  <si>
    <t xml:space="preserve">Iron Victory </t>
  </si>
  <si>
    <t xml:space="preserve">Ramshead </t>
  </si>
  <si>
    <t xml:space="preserve">Wraith </t>
  </si>
  <si>
    <t xml:space="preserve">Iron Wind </t>
  </si>
  <si>
    <t xml:space="preserve">Red Claw </t>
  </si>
  <si>
    <t>Red Raven</t>
  </si>
  <si>
    <t>Name</t>
  </si>
  <si>
    <t>Ship Type</t>
  </si>
  <si>
    <t>Oars</t>
  </si>
  <si>
    <t>Owner</t>
  </si>
  <si>
    <t>Home Port</t>
  </si>
  <si>
    <t>Masts</t>
  </si>
  <si>
    <t>Sails</t>
  </si>
  <si>
    <t>Ram</t>
  </si>
  <si>
    <t>Weaponary</t>
  </si>
  <si>
    <t>Usage</t>
  </si>
  <si>
    <t>Transport</t>
  </si>
  <si>
    <t>Galley</t>
  </si>
  <si>
    <t>Lord Paxter Redwyne</t>
  </si>
  <si>
    <t>Ref</t>
  </si>
  <si>
    <t>Length</t>
  </si>
  <si>
    <t>Beam</t>
  </si>
  <si>
    <t>Galleas</t>
  </si>
  <si>
    <t>The Arbor</t>
  </si>
  <si>
    <t>Trading</t>
  </si>
  <si>
    <t>Salladhor Saan</t>
  </si>
  <si>
    <t>Dragonstone</t>
  </si>
  <si>
    <t>Davos Seaworth</t>
  </si>
  <si>
    <t>Warship</t>
  </si>
  <si>
    <t>Asha Greyjoy</t>
  </si>
  <si>
    <t>Pyke</t>
  </si>
  <si>
    <t>Lord Monford Velaryon</t>
  </si>
  <si>
    <t>King's Landing</t>
  </si>
  <si>
    <t>Illyrio Mopatis</t>
  </si>
  <si>
    <t>Eastwatch</t>
  </si>
  <si>
    <t>yes</t>
  </si>
  <si>
    <t>Smuggling</t>
  </si>
  <si>
    <t>The Night's Watch</t>
  </si>
  <si>
    <t>Thirteen of Qarth</t>
  </si>
  <si>
    <t>Quhuru Mo</t>
  </si>
  <si>
    <t>Lord Guncer Sunglass</t>
  </si>
  <si>
    <t>Dagmer Cleftjaw</t>
  </si>
  <si>
    <t>scorpions, catapults</t>
  </si>
  <si>
    <t>ACOK Davos III (599)</t>
  </si>
  <si>
    <t>Lord Stannis Baratheon</t>
  </si>
  <si>
    <t>Aeron Greyjoy</t>
  </si>
  <si>
    <t>Lord Balon Greyjoy</t>
  </si>
  <si>
    <t>ACOK Theon II (278)</t>
  </si>
  <si>
    <t>Lord Leyton Hightower</t>
  </si>
  <si>
    <t>Oldtown</t>
  </si>
  <si>
    <t>AFFC Samwell V (675)</t>
  </si>
  <si>
    <t>AFFC Samwell V (673)</t>
  </si>
  <si>
    <t>Victarion Greyjoy</t>
  </si>
  <si>
    <t>Mereen</t>
  </si>
  <si>
    <t>ASOS Daenerys V (649)</t>
  </si>
  <si>
    <t>Meraxes (formerly Joso's Prank)</t>
  </si>
  <si>
    <t>Joso's Prank (now Meraxes)</t>
  </si>
  <si>
    <t>Summer Sun (now Vhagar)</t>
  </si>
  <si>
    <t>Vhagar (formerly Summer Sun)</t>
  </si>
  <si>
    <t>Saduleon (now Balerion)</t>
  </si>
  <si>
    <t>Balerion (formerly Saduleon)</t>
  </si>
  <si>
    <t>ACOK Tyrion IX (430)</t>
  </si>
  <si>
    <t>Notes</t>
  </si>
  <si>
    <t>Sent to Sunspear to protect Myrcella</t>
  </si>
  <si>
    <t>Renamed by Daenerys</t>
  </si>
  <si>
    <t>Luco Prestayn</t>
  </si>
  <si>
    <t>Braavos</t>
  </si>
  <si>
    <t>Allard Seaworth</t>
  </si>
  <si>
    <t>Myr</t>
  </si>
  <si>
    <t>Lys</t>
  </si>
  <si>
    <t>Qarth</t>
  </si>
  <si>
    <t>Pentos</t>
  </si>
  <si>
    <t>Lord Baelor Blacktyde</t>
  </si>
  <si>
    <t>Blacktyde</t>
  </si>
  <si>
    <t>ACOK Davos III (602)</t>
  </si>
  <si>
    <t>ACOK Davos III (600)</t>
  </si>
  <si>
    <t>Driftmark</t>
  </si>
  <si>
    <t>Lord Ardrian Celtigar</t>
  </si>
  <si>
    <t>Claw Island</t>
  </si>
  <si>
    <t>Raven flight speed rates</t>
  </si>
  <si>
    <t>Road travel speed rates</t>
  </si>
  <si>
    <t>Captain</t>
  </si>
  <si>
    <t>Groleo</t>
  </si>
  <si>
    <t>Balon Greyjoy</t>
  </si>
  <si>
    <t>ASOS Daenerys I (87)</t>
  </si>
  <si>
    <t>Daenerys Targaryen</t>
  </si>
  <si>
    <t>Renamed by Daenerys Targaryen</t>
  </si>
  <si>
    <t>Baelor Blacktyde</t>
  </si>
  <si>
    <t>Theon Greyjoy</t>
  </si>
  <si>
    <t>ACOK Theon II (279)</t>
  </si>
  <si>
    <t>Lord Rodrik Harlaw</t>
  </si>
  <si>
    <t>Ten Towers</t>
  </si>
  <si>
    <t>Rodrik Harlaw</t>
  </si>
  <si>
    <t>Khorane Sathmantes</t>
  </si>
  <si>
    <t>ASOS Davos II (111)</t>
  </si>
  <si>
    <t>ASOS Davos II (109)</t>
  </si>
  <si>
    <t>Euron Greyjoy</t>
  </si>
  <si>
    <t>Lord Sawane Botley</t>
  </si>
  <si>
    <t>Lordsport</t>
  </si>
  <si>
    <t>Sawane Botley</t>
  </si>
  <si>
    <t>Tyrosh</t>
  </si>
  <si>
    <t>Moreo Tumitis</t>
  </si>
  <si>
    <t>AGOT Catelyn IV (165)</t>
  </si>
  <si>
    <t>The Ancient Guild of Spicers</t>
  </si>
  <si>
    <t>ACOK Daenerys V (642)</t>
  </si>
  <si>
    <t>The guild own 1200-1300 ships</t>
  </si>
  <si>
    <t>Referred to in text as dromond, meaning large fast ship</t>
  </si>
  <si>
    <t>Lord Duram Bar Emmon</t>
  </si>
  <si>
    <t>Sharp Point</t>
  </si>
  <si>
    <t>Ram is too heavy, poor balance, minus -25 mpd</t>
  </si>
  <si>
    <t>Dunstan Drumm</t>
  </si>
  <si>
    <t>Lord Dunstan Drumm</t>
  </si>
  <si>
    <t>Old Wyk</t>
  </si>
  <si>
    <t>Xaro Xhoan Daxos</t>
  </si>
  <si>
    <t>The Thirteen of Qarth own about 1000 ships</t>
  </si>
  <si>
    <t>Xaro owns 83 ships</t>
  </si>
  <si>
    <t>Moredo Prestayn</t>
  </si>
  <si>
    <t>Qos</t>
  </si>
  <si>
    <t>Dale Seaworth</t>
  </si>
  <si>
    <t>Lord Steffon Baratheon</t>
  </si>
  <si>
    <t>Storm's End</t>
  </si>
  <si>
    <t>Sank in the Bay of Storms in 278</t>
  </si>
  <si>
    <t>ACOK Prologue (5)</t>
  </si>
  <si>
    <t>ACOK Daenerys V (643)</t>
  </si>
  <si>
    <t>ACOK Davos III (604)</t>
  </si>
  <si>
    <t>Old and slow</t>
  </si>
  <si>
    <t>Sweetport Sound</t>
  </si>
  <si>
    <t>swan ship</t>
  </si>
  <si>
    <t>Tall Trees Town</t>
  </si>
  <si>
    <t>AFFC Samwell IV (519)</t>
  </si>
  <si>
    <t>AFFC Samwell II (217)</t>
  </si>
  <si>
    <t>AFFC Samwell II (219)</t>
  </si>
  <si>
    <t>Weight</t>
  </si>
  <si>
    <t>Waterline length</t>
  </si>
  <si>
    <t>Cargo weight</t>
  </si>
  <si>
    <t>Rig power</t>
  </si>
  <si>
    <t>Number of Oars</t>
  </si>
  <si>
    <t>Number of Scorpions</t>
  </si>
  <si>
    <t>Number of Catapaults</t>
  </si>
  <si>
    <t>Ram weight</t>
  </si>
  <si>
    <t>Ship speed calculator</t>
  </si>
  <si>
    <t>Force 0 - calm</t>
  </si>
  <si>
    <t>Knot</t>
  </si>
  <si>
    <t>Wind strength</t>
  </si>
  <si>
    <t>Force 1 - light air</t>
  </si>
  <si>
    <t>Force 2 - light breeze</t>
  </si>
  <si>
    <t>Force 3 - gentle breeze</t>
  </si>
  <si>
    <t>Force 4 - moderate breeze</t>
  </si>
  <si>
    <t>Force 5 - fresh breeze</t>
  </si>
  <si>
    <t>Force 6 - strong breeze</t>
  </si>
  <si>
    <t>Force 7 - high wind</t>
  </si>
  <si>
    <t>Force 8 - favoring gale</t>
  </si>
  <si>
    <t>Force 9 - strong gale</t>
  </si>
  <si>
    <t>Force 10 - storm</t>
  </si>
  <si>
    <t>Force 11 - violent storm</t>
  </si>
  <si>
    <t>Force 12 - hurricane force</t>
  </si>
  <si>
    <t>Ship type statistics</t>
  </si>
  <si>
    <t>ship becalmed, drifting speed only with sails, oars come in pretty handy right now</t>
  </si>
  <si>
    <t>Cargo</t>
  </si>
  <si>
    <t>Crew and Passengers</t>
  </si>
  <si>
    <t>Speed in knots at 
best point of sail</t>
  </si>
  <si>
    <t>Speed in knots 
at close hauled</t>
  </si>
  <si>
    <t>Speed in knots 
at beam reach</t>
  </si>
  <si>
    <t>Convert knots to miles per day</t>
  </si>
  <si>
    <t>Beam reach = sailing at 90 degrees to the direction of the wind</t>
  </si>
  <si>
    <t>Close hauled = sailing as close into the direction of the wind as possible without being In Irons (directly into wind)</t>
  </si>
  <si>
    <t>Cargo capacity in Tonnes</t>
  </si>
  <si>
    <t>Ram weight in Tonnes</t>
  </si>
  <si>
    <t>4 masts with fully shipped rigging - square rigged on all masts</t>
  </si>
  <si>
    <t>Bark</t>
  </si>
  <si>
    <t>3 masts with fully shipped rigging - square rigged on all masts</t>
  </si>
  <si>
    <t>Full Galleon</t>
  </si>
  <si>
    <t>Hull speed</t>
  </si>
  <si>
    <t>Enter ship statistics in the yellow boxes, leave blank if not required</t>
  </si>
  <si>
    <t>Best point of sail = sailing with the wind at the optimal direction for the sail rig</t>
  </si>
  <si>
    <t>Enter knot speed in yellow box to display the total miles per day distance that the ship can cover</t>
  </si>
  <si>
    <t>Miles per day
best speed</t>
  </si>
  <si>
    <t>Miles per day 
rough average</t>
  </si>
  <si>
    <t>total weight of ship plus cargo, crew/passengers and weaponary</t>
  </si>
  <si>
    <t>Knot range</t>
  </si>
  <si>
    <t>Enter the wind 
speed in knots</t>
  </si>
  <si>
    <t>1 - 2 kts</t>
  </si>
  <si>
    <t>3 - 6 kts</t>
  </si>
  <si>
    <t>7 - 10 kts</t>
  </si>
  <si>
    <t>11 - 15 kts</t>
  </si>
  <si>
    <t>16 - 20 kts</t>
  </si>
  <si>
    <t>21 - 26 kts</t>
  </si>
  <si>
    <t>27 - 33 kts</t>
  </si>
  <si>
    <t>34 - 40 kts</t>
  </si>
  <si>
    <t>41 - 47 kts</t>
  </si>
  <si>
    <t>48 - 55 kts</t>
  </si>
  <si>
    <t>56 - 63 kts</t>
  </si>
  <si>
    <t>&lt; 1 kts</t>
  </si>
  <si>
    <t>&gt; 64 kts</t>
  </si>
  <si>
    <t>Miles 
per hour</t>
  </si>
  <si>
    <t>Efficiency</t>
  </si>
  <si>
    <t>Water density</t>
  </si>
  <si>
    <t>working calculations</t>
  </si>
  <si>
    <t>Best speed = assumes constant speed for 24 hours</t>
  </si>
  <si>
    <t>only storm sails can be unfurled, oar power further reduced, ship may exceed hull speed driven by the wind</t>
  </si>
  <si>
    <t>all sails must be furled, oars of limited use, ship may exceed hull speed but can barely be controlled</t>
  </si>
  <si>
    <t>cannot be done</t>
  </si>
  <si>
    <t>Ship weight</t>
  </si>
  <si>
    <t>Ship specifications</t>
  </si>
  <si>
    <t>theoretical maximum speed in knots determined from waterline length using formula [source: http://www.psychosnail.com/BoatSpeedCalculator.aspx]</t>
  </si>
  <si>
    <t>Ship speed is determined by wind speed squared multiplied by efficiency divided by wind speed with various modifiers applied to balance force strength rates</t>
  </si>
  <si>
    <t>the density of salt water is 64, change this value to 62.4 for fresh water sailing [source: http://www.hawaii-marine.com/templates/Products/Sail-e/description.htm]</t>
  </si>
  <si>
    <t>Rough average = assumes lower speeds at night and allows time for tacking and course corrections giving a better guide to total distance travelled per day</t>
  </si>
  <si>
    <t>Sail area</t>
  </si>
  <si>
    <t>Draft</t>
  </si>
  <si>
    <t>Crew</t>
  </si>
  <si>
    <t>From</t>
  </si>
  <si>
    <t>To</t>
  </si>
  <si>
    <t>Waterline length in feet</t>
  </si>
  <si>
    <t>Beam width in feet</t>
  </si>
  <si>
    <t>Draft height in feet</t>
  </si>
  <si>
    <t>Ship weight in Tonnes</t>
  </si>
  <si>
    <t>Oars available</t>
  </si>
  <si>
    <t>sail area squared</t>
  </si>
  <si>
    <t>Sail area (see note below)</t>
  </si>
  <si>
    <t>http://en.wikipedia.org/wiki/Trireme</t>
  </si>
  <si>
    <t>Again sail problem is off, but check it without the sail and with 4.2 tonnes of cargo and you get exactly 7.37 kts.</t>
  </si>
  <si>
    <r>
      <t xml:space="preserve">Please note: </t>
    </r>
    <r>
      <rPr>
        <sz val="10"/>
        <rFont val="Arial"/>
        <family val="2"/>
      </rPr>
      <t>this calculator is not mathematically correct even though it does include some calculations which are, however the results are reasonably close to the potential achievable speed under the given conditions, but only when the ship weight and sail area values are within a proportional range of each other. The calculator will give very wrong results for light ships with a huge volume of sail area and conversely for heavy ships with a small sail area.</t>
    </r>
  </si>
  <si>
    <t>Total weight</t>
  </si>
  <si>
    <t>total weight cubed</t>
  </si>
  <si>
    <t>Oar power is added at the rate of one third of a knot divided by total weight per oar</t>
  </si>
  <si>
    <t>Displacement</t>
  </si>
  <si>
    <t>rig power divided by ((displacement divided by water density) to the power of two thirds) [source: http://www.grantvillegazette.com/articles/The_Wind_is_Free__Sailing_Ship_Design__Part_1__Pro]</t>
  </si>
  <si>
    <r>
      <t xml:space="preserve">A naval historian would probably take umbrage with these descriptions but in general they are pretty close to being correct. In history the term "Bark" was used for a ship which did not match any other description but since my landlubber mind does not want to use the correct term "ship" for this since I think 'but aren't they all ships?' therefore I will use the term Bark for a full rigged three master ship and the term "Full Galleon" for a four master. The term "Galleon" simply means a ship of war but I am using it as a strict definition for similar reasons to the above. A galleas refers to a very large oar powered galley and probably best describes the really big ships in A Song of Ice and Fire.  </t>
    </r>
    <r>
      <rPr>
        <b/>
        <sz val="10"/>
        <rFont val="Arial"/>
        <family val="2"/>
      </rPr>
      <t>Please note:</t>
    </r>
    <r>
      <rPr>
        <sz val="10"/>
        <rFont val="Arial"/>
        <family val="0"/>
      </rPr>
      <t xml:space="preserve"> I am still working on this which is why a lot of the values still need to be filled in on this sheet and the following two sheets.</t>
    </r>
  </si>
  <si>
    <t>Crew and passengers is the total number of people on board, armoured knights count as double. Don't forget you will need at least one crew member per oar and perhaps as many as 4 or 5 for vessels with heavy oars. Also consider the fact that rowers cannot work for more than 7 or 8 hours a day, which means you will need to either have two shifts (divide the number of oars by 2) or have double the amount of crew which would also mean a larger heavier vessel. A ship powered by oars should definitely use the Rough Average per day value for total distance (see below).</t>
  </si>
  <si>
    <t>oar power is more difficult to use effectively in these conditions</t>
  </si>
  <si>
    <t>ship out of control, in fact the ship will almost certainly be destroyed</t>
  </si>
  <si>
    <t>Fast pace can only be maintained for 3 days maximum. Armies might use a rest day after 3 days on the march to maintain the speed.</t>
  </si>
  <si>
    <t>Very fit and well conditioned people and horses can manage the fast unconditioned pace for 5 days maximum.</t>
  </si>
  <si>
    <t>Actually I just found a great website which disputes many of my terms but would expand the details of the list greatly: http://www.thepirateking.com/ships/ship_types.htm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</si>
</sst>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
      <name val="Tahoma"/>
      <family val="2"/>
    </font>
  </fonts>
  <fills count="5">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s>
  <borders count="10">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horizontal="center"/>
    </xf>
    <xf numFmtId="0" fontId="4" fillId="2" borderId="1" xfId="0" applyFont="1" applyFill="1" applyBorder="1" applyAlignment="1">
      <alignment/>
    </xf>
    <xf numFmtId="0" fontId="0" fillId="3" borderId="1" xfId="0" applyFill="1" applyBorder="1" applyAlignment="1">
      <alignment/>
    </xf>
    <xf numFmtId="0" fontId="4" fillId="0" borderId="1" xfId="0" applyFont="1" applyBorder="1" applyAlignment="1">
      <alignment/>
    </xf>
    <xf numFmtId="0" fontId="0" fillId="0" borderId="0" xfId="0" applyBorder="1" applyAlignment="1">
      <alignment/>
    </xf>
    <xf numFmtId="0" fontId="0" fillId="0" borderId="0" xfId="0" applyFill="1" applyBorder="1" applyAlignment="1">
      <alignment/>
    </xf>
    <xf numFmtId="0" fontId="4" fillId="2" borderId="2" xfId="0" applyFont="1" applyFill="1" applyBorder="1" applyAlignment="1">
      <alignment/>
    </xf>
    <xf numFmtId="0" fontId="4" fillId="0" borderId="0" xfId="0" applyFont="1" applyFill="1" applyBorder="1" applyAlignment="1">
      <alignment/>
    </xf>
    <xf numFmtId="0" fontId="0" fillId="0" borderId="0" xfId="0" applyFont="1" applyAlignment="1">
      <alignment/>
    </xf>
    <xf numFmtId="0" fontId="4" fillId="2" borderId="1" xfId="0" applyFont="1" applyFill="1" applyBorder="1" applyAlignment="1">
      <alignment wrapText="1"/>
    </xf>
    <xf numFmtId="0" fontId="0" fillId="0" borderId="0" xfId="0" applyNumberFormat="1" applyAlignment="1">
      <alignment horizontal="center"/>
    </xf>
    <xf numFmtId="0" fontId="0" fillId="4" borderId="1" xfId="0" applyFill="1" applyBorder="1" applyAlignment="1">
      <alignment/>
    </xf>
    <xf numFmtId="0" fontId="0" fillId="0" borderId="0" xfId="0" applyAlignment="1">
      <alignment wrapText="1"/>
    </xf>
    <xf numFmtId="0" fontId="0" fillId="3" borderId="3" xfId="0" applyFill="1" applyBorder="1" applyAlignment="1">
      <alignment/>
    </xf>
    <xf numFmtId="0" fontId="0" fillId="4" borderId="3" xfId="0" applyFill="1" applyBorder="1" applyAlignment="1">
      <alignment/>
    </xf>
    <xf numFmtId="0" fontId="4" fillId="0" borderId="1" xfId="0" applyFont="1" applyFill="1" applyBorder="1" applyAlignment="1">
      <alignment/>
    </xf>
    <xf numFmtId="0" fontId="0" fillId="2" borderId="4" xfId="0" applyFill="1" applyBorder="1" applyAlignment="1">
      <alignment/>
    </xf>
    <xf numFmtId="0" fontId="0" fillId="0" borderId="1" xfId="0" applyBorder="1" applyAlignment="1">
      <alignment horizontal="center"/>
    </xf>
    <xf numFmtId="0" fontId="0" fillId="3" borderId="1" xfId="0" applyFill="1" applyBorder="1" applyAlignment="1">
      <alignment horizontal="right"/>
    </xf>
    <xf numFmtId="0" fontId="0" fillId="4" borderId="1" xfId="0" applyFill="1" applyBorder="1" applyAlignment="1">
      <alignment horizontal="right"/>
    </xf>
    <xf numFmtId="0" fontId="0" fillId="0" borderId="0" xfId="0" applyFont="1" applyFill="1" applyBorder="1" applyAlignment="1">
      <alignment/>
    </xf>
    <xf numFmtId="0" fontId="4" fillId="2" borderId="4" xfId="0" applyFont="1" applyFill="1" applyBorder="1" applyAlignment="1">
      <alignment/>
    </xf>
    <xf numFmtId="0" fontId="4" fillId="2" borderId="1" xfId="0" applyFont="1" applyFill="1" applyBorder="1" applyAlignment="1">
      <alignment horizontal="center" wrapText="1"/>
    </xf>
    <xf numFmtId="0" fontId="0" fillId="0" borderId="5" xfId="0" applyBorder="1" applyAlignment="1">
      <alignment/>
    </xf>
    <xf numFmtId="0" fontId="0" fillId="0" borderId="6"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8" xfId="0" applyNumberFormat="1" applyBorder="1" applyAlignment="1">
      <alignment horizontal="center"/>
    </xf>
    <xf numFmtId="0" fontId="0" fillId="0" borderId="8" xfId="0" applyBorder="1" applyAlignment="1">
      <alignment/>
    </xf>
    <xf numFmtId="0" fontId="4" fillId="0" borderId="0" xfId="0" applyFont="1" applyAlignment="1">
      <alignment textRotation="90"/>
    </xf>
    <xf numFmtId="0" fontId="4" fillId="2" borderId="1" xfId="0" applyFont="1" applyFill="1" applyBorder="1" applyAlignment="1">
      <alignment horizontal="left" wrapText="1"/>
    </xf>
    <xf numFmtId="0" fontId="4" fillId="2" borderId="6" xfId="0" applyFont="1" applyFill="1" applyBorder="1" applyAlignment="1">
      <alignment horizontal="left" wrapText="1"/>
    </xf>
    <xf numFmtId="0" fontId="4" fillId="2" borderId="9" xfId="0" applyFont="1" applyFill="1" applyBorder="1" applyAlignment="1">
      <alignment horizontal="left" wrapText="1"/>
    </xf>
    <xf numFmtId="0" fontId="4" fillId="2" borderId="7" xfId="0" applyFont="1" applyFill="1" applyBorder="1" applyAlignment="1">
      <alignment horizontal="left" wrapText="1"/>
    </xf>
    <xf numFmtId="0" fontId="4" fillId="2" borderId="3" xfId="0" applyFont="1" applyFill="1" applyBorder="1" applyAlignment="1">
      <alignment horizontal="left" wrapText="1"/>
    </xf>
    <xf numFmtId="0" fontId="0" fillId="0" borderId="0" xfId="0" applyAlignment="1">
      <alignment horizontal="left" wrapText="1"/>
    </xf>
    <xf numFmtId="0" fontId="0" fillId="0" borderId="0" xfId="0" applyAlignment="1">
      <alignment horizontal="left"/>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xf>
    <xf numFmtId="0" fontId="4"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6"/>
  <sheetViews>
    <sheetView tabSelected="1" workbookViewId="0" topLeftCell="A1">
      <selection activeCell="C1" sqref="C1"/>
    </sheetView>
  </sheetViews>
  <sheetFormatPr defaultColWidth="9.140625" defaultRowHeight="12.75"/>
  <cols>
    <col min="1" max="1" width="15.140625" style="0" customWidth="1"/>
    <col min="2" max="25" width="4.7109375" style="0" customWidth="1"/>
  </cols>
  <sheetData>
    <row r="1" ht="12.75">
      <c r="A1" s="1" t="s">
        <v>78</v>
      </c>
    </row>
    <row r="3" ht="12.75">
      <c r="A3" s="11"/>
    </row>
    <row r="4" spans="2:25" s="32" customFormat="1" ht="110.25" customHeight="1">
      <c r="B4" s="32" t="s">
        <v>48</v>
      </c>
      <c r="C4" s="32" t="s">
        <v>49</v>
      </c>
      <c r="D4" s="32" t="s">
        <v>50</v>
      </c>
      <c r="E4" s="32" t="s">
        <v>51</v>
      </c>
      <c r="F4" s="32" t="s">
        <v>52</v>
      </c>
      <c r="G4" s="32" t="s">
        <v>53</v>
      </c>
      <c r="H4" s="32" t="s">
        <v>54</v>
      </c>
      <c r="I4" s="32" t="s">
        <v>55</v>
      </c>
      <c r="J4" s="32" t="s">
        <v>56</v>
      </c>
      <c r="K4" s="32" t="s">
        <v>57</v>
      </c>
      <c r="L4" s="32" t="s">
        <v>58</v>
      </c>
      <c r="M4" s="32" t="s">
        <v>59</v>
      </c>
      <c r="N4" s="32" t="s">
        <v>60</v>
      </c>
      <c r="O4" s="32" t="s">
        <v>61</v>
      </c>
      <c r="P4" s="32" t="s">
        <v>321</v>
      </c>
      <c r="Q4" s="32" t="s">
        <v>62</v>
      </c>
      <c r="R4" s="32" t="s">
        <v>409</v>
      </c>
      <c r="S4" s="32" t="s">
        <v>63</v>
      </c>
      <c r="T4" s="32" t="s">
        <v>64</v>
      </c>
      <c r="U4" s="32" t="s">
        <v>65</v>
      </c>
      <c r="V4" s="32" t="s">
        <v>66</v>
      </c>
      <c r="W4" s="32" t="s">
        <v>338</v>
      </c>
      <c r="X4" s="32" t="s">
        <v>67</v>
      </c>
      <c r="Y4" s="32" t="s">
        <v>68</v>
      </c>
    </row>
    <row r="5" spans="1:24" ht="12.75">
      <c r="A5" s="1" t="s">
        <v>48</v>
      </c>
      <c r="B5" s="1"/>
      <c r="C5" s="1"/>
      <c r="D5" s="1"/>
      <c r="E5" s="1"/>
      <c r="F5" s="1"/>
      <c r="G5" s="1"/>
      <c r="H5" s="1"/>
      <c r="I5" s="1"/>
      <c r="J5" s="1"/>
      <c r="K5" s="1"/>
      <c r="L5" s="1"/>
      <c r="M5" s="1"/>
      <c r="N5" s="1"/>
      <c r="O5" s="1"/>
      <c r="P5" s="1"/>
      <c r="Q5" s="1"/>
      <c r="R5" s="1"/>
      <c r="S5" s="1"/>
      <c r="T5" s="1"/>
      <c r="U5" s="1"/>
      <c r="V5" s="1"/>
      <c r="W5" s="1"/>
      <c r="X5" s="1"/>
    </row>
    <row r="6" spans="1:2" ht="12.75">
      <c r="A6" s="1" t="s">
        <v>49</v>
      </c>
      <c r="B6">
        <v>680</v>
      </c>
    </row>
    <row r="7" spans="1:3" ht="12.75">
      <c r="A7" s="1" t="s">
        <v>50</v>
      </c>
      <c r="B7">
        <v>1105</v>
      </c>
      <c r="C7">
        <v>490</v>
      </c>
    </row>
    <row r="8" spans="1:4" ht="12.75">
      <c r="A8" s="1" t="s">
        <v>51</v>
      </c>
      <c r="B8">
        <v>1080</v>
      </c>
      <c r="C8">
        <v>590</v>
      </c>
      <c r="D8">
        <v>180</v>
      </c>
    </row>
    <row r="9" spans="1:5" ht="12.75">
      <c r="A9" s="1" t="s">
        <v>52</v>
      </c>
      <c r="B9">
        <v>1610</v>
      </c>
      <c r="C9">
        <v>1120</v>
      </c>
      <c r="D9">
        <v>710</v>
      </c>
      <c r="E9">
        <v>530</v>
      </c>
    </row>
    <row r="10" spans="1:6" ht="12.75">
      <c r="A10" s="1" t="s">
        <v>53</v>
      </c>
      <c r="B10">
        <v>2650</v>
      </c>
      <c r="C10">
        <v>1970</v>
      </c>
      <c r="D10">
        <v>1460</v>
      </c>
      <c r="E10">
        <v>1280</v>
      </c>
      <c r="F10">
        <v>930</v>
      </c>
    </row>
    <row r="11" spans="1:7" ht="12.75">
      <c r="A11" s="1" t="s">
        <v>54</v>
      </c>
      <c r="B11">
        <v>2970</v>
      </c>
      <c r="C11">
        <v>2290</v>
      </c>
      <c r="D11">
        <v>1880</v>
      </c>
      <c r="E11">
        <v>1700</v>
      </c>
      <c r="F11">
        <v>1350</v>
      </c>
      <c r="G11">
        <v>450</v>
      </c>
    </row>
    <row r="12" spans="1:8" ht="12.75">
      <c r="A12" s="1" t="s">
        <v>69</v>
      </c>
      <c r="B12">
        <v>2175</v>
      </c>
      <c r="C12">
        <v>1495</v>
      </c>
      <c r="D12">
        <v>1185</v>
      </c>
      <c r="E12">
        <v>905</v>
      </c>
      <c r="F12">
        <v>375</v>
      </c>
      <c r="G12">
        <v>680</v>
      </c>
      <c r="H12">
        <v>930</v>
      </c>
    </row>
    <row r="13" spans="1:9" ht="12.75">
      <c r="A13" s="1" t="s">
        <v>56</v>
      </c>
      <c r="B13">
        <v>2040</v>
      </c>
      <c r="C13">
        <v>1360</v>
      </c>
      <c r="D13">
        <v>950</v>
      </c>
      <c r="E13">
        <v>770</v>
      </c>
      <c r="F13">
        <v>420</v>
      </c>
      <c r="G13">
        <v>545</v>
      </c>
      <c r="H13">
        <v>830</v>
      </c>
      <c r="I13">
        <v>135</v>
      </c>
    </row>
    <row r="14" spans="1:10" ht="12.75">
      <c r="A14" s="1" t="s">
        <v>57</v>
      </c>
      <c r="B14">
        <v>2295</v>
      </c>
      <c r="C14">
        <v>1615</v>
      </c>
      <c r="D14">
        <v>1205</v>
      </c>
      <c r="E14">
        <v>1025</v>
      </c>
      <c r="F14">
        <v>495</v>
      </c>
      <c r="G14">
        <v>740</v>
      </c>
      <c r="H14">
        <v>1050</v>
      </c>
      <c r="I14">
        <v>120</v>
      </c>
      <c r="J14">
        <v>255</v>
      </c>
    </row>
    <row r="15" spans="1:11" ht="12.75">
      <c r="A15" s="1" t="s">
        <v>70</v>
      </c>
      <c r="B15">
        <v>2240</v>
      </c>
      <c r="C15">
        <v>1560</v>
      </c>
      <c r="D15">
        <v>1150</v>
      </c>
      <c r="E15">
        <v>970</v>
      </c>
      <c r="F15">
        <v>555</v>
      </c>
      <c r="G15">
        <v>440</v>
      </c>
      <c r="H15">
        <v>750</v>
      </c>
      <c r="I15">
        <v>180</v>
      </c>
      <c r="J15">
        <v>100</v>
      </c>
      <c r="K15">
        <v>300</v>
      </c>
    </row>
    <row r="16" spans="1:12" ht="12.75">
      <c r="A16" s="1" t="s">
        <v>59</v>
      </c>
      <c r="B16">
        <v>2335</v>
      </c>
      <c r="C16">
        <v>1655</v>
      </c>
      <c r="D16">
        <v>1245</v>
      </c>
      <c r="E16">
        <v>1065</v>
      </c>
      <c r="F16">
        <v>615</v>
      </c>
      <c r="G16">
        <v>535</v>
      </c>
      <c r="H16">
        <v>845</v>
      </c>
      <c r="I16">
        <v>240</v>
      </c>
      <c r="J16">
        <v>195</v>
      </c>
      <c r="K16">
        <v>285</v>
      </c>
      <c r="L16">
        <v>95</v>
      </c>
    </row>
    <row r="17" spans="1:13" ht="12.75">
      <c r="A17" s="1" t="s">
        <v>60</v>
      </c>
      <c r="B17">
        <v>2515</v>
      </c>
      <c r="C17">
        <v>1835</v>
      </c>
      <c r="D17">
        <v>1525</v>
      </c>
      <c r="E17">
        <v>1245</v>
      </c>
      <c r="F17">
        <v>715</v>
      </c>
      <c r="G17">
        <v>805</v>
      </c>
      <c r="H17">
        <v>1115</v>
      </c>
      <c r="I17">
        <v>340</v>
      </c>
      <c r="J17">
        <v>475</v>
      </c>
      <c r="K17">
        <v>260</v>
      </c>
      <c r="L17">
        <v>365</v>
      </c>
      <c r="M17">
        <v>270</v>
      </c>
    </row>
    <row r="18" spans="1:14" ht="12.75">
      <c r="A18" s="1" t="s">
        <v>61</v>
      </c>
      <c r="B18">
        <v>2885</v>
      </c>
      <c r="C18">
        <v>2205</v>
      </c>
      <c r="D18">
        <v>1795</v>
      </c>
      <c r="E18">
        <v>1615</v>
      </c>
      <c r="F18">
        <v>1085</v>
      </c>
      <c r="G18">
        <v>1330</v>
      </c>
      <c r="H18">
        <v>1640</v>
      </c>
      <c r="I18">
        <v>710</v>
      </c>
      <c r="J18">
        <v>845</v>
      </c>
      <c r="K18">
        <v>590</v>
      </c>
      <c r="L18">
        <v>890</v>
      </c>
      <c r="M18">
        <v>795</v>
      </c>
      <c r="N18">
        <v>650</v>
      </c>
    </row>
    <row r="19" spans="1:15" ht="12.75">
      <c r="A19" s="1" t="s">
        <v>321</v>
      </c>
      <c r="B19">
        <v>2690</v>
      </c>
      <c r="C19">
        <v>2010</v>
      </c>
      <c r="D19">
        <v>1600</v>
      </c>
      <c r="E19">
        <v>1420</v>
      </c>
      <c r="F19">
        <v>1070</v>
      </c>
      <c r="G19">
        <v>990</v>
      </c>
      <c r="H19">
        <v>1200</v>
      </c>
      <c r="I19">
        <v>630</v>
      </c>
      <c r="J19">
        <v>550</v>
      </c>
      <c r="K19">
        <v>750</v>
      </c>
      <c r="L19">
        <v>450</v>
      </c>
      <c r="M19">
        <v>380</v>
      </c>
      <c r="N19">
        <v>470</v>
      </c>
      <c r="O19">
        <v>990</v>
      </c>
    </row>
    <row r="20" spans="1:16" ht="12.75">
      <c r="A20" s="1" t="s">
        <v>62</v>
      </c>
      <c r="B20">
        <v>2965</v>
      </c>
      <c r="C20">
        <v>2285</v>
      </c>
      <c r="D20">
        <v>1875</v>
      </c>
      <c r="E20">
        <v>1695</v>
      </c>
      <c r="F20">
        <v>1125</v>
      </c>
      <c r="G20">
        <v>1165</v>
      </c>
      <c r="H20">
        <v>1475</v>
      </c>
      <c r="I20">
        <v>750</v>
      </c>
      <c r="J20">
        <v>825</v>
      </c>
      <c r="K20">
        <v>670</v>
      </c>
      <c r="L20">
        <v>725</v>
      </c>
      <c r="M20">
        <v>630</v>
      </c>
      <c r="N20">
        <v>410</v>
      </c>
      <c r="O20">
        <v>730</v>
      </c>
      <c r="P20">
        <v>520</v>
      </c>
    </row>
    <row r="21" spans="1:17" ht="12.75">
      <c r="A21" s="1" t="s">
        <v>409</v>
      </c>
      <c r="B21">
        <v>3170</v>
      </c>
      <c r="C21">
        <v>2490</v>
      </c>
      <c r="D21">
        <v>2080</v>
      </c>
      <c r="E21">
        <v>1900</v>
      </c>
      <c r="F21">
        <v>1350</v>
      </c>
      <c r="G21">
        <v>1370</v>
      </c>
      <c r="H21">
        <v>1680</v>
      </c>
      <c r="I21">
        <v>1110</v>
      </c>
      <c r="J21">
        <v>1030</v>
      </c>
      <c r="K21">
        <v>1230</v>
      </c>
      <c r="L21">
        <v>930</v>
      </c>
      <c r="M21">
        <v>860</v>
      </c>
      <c r="N21">
        <v>950</v>
      </c>
      <c r="O21">
        <v>1470</v>
      </c>
      <c r="P21">
        <v>480</v>
      </c>
      <c r="Q21">
        <v>730</v>
      </c>
    </row>
    <row r="22" spans="1:18" ht="12.75">
      <c r="A22" s="1" t="s">
        <v>63</v>
      </c>
      <c r="B22">
        <v>3150</v>
      </c>
      <c r="C22">
        <v>2470</v>
      </c>
      <c r="D22">
        <v>2060</v>
      </c>
      <c r="E22">
        <v>1880</v>
      </c>
      <c r="F22">
        <v>1555</v>
      </c>
      <c r="G22">
        <v>1350</v>
      </c>
      <c r="H22">
        <v>1660</v>
      </c>
      <c r="I22">
        <v>1180</v>
      </c>
      <c r="J22">
        <v>1010</v>
      </c>
      <c r="K22">
        <v>1100</v>
      </c>
      <c r="L22">
        <v>910</v>
      </c>
      <c r="M22">
        <v>840</v>
      </c>
      <c r="N22">
        <v>840</v>
      </c>
      <c r="O22">
        <v>1210</v>
      </c>
      <c r="P22">
        <v>460</v>
      </c>
      <c r="Q22">
        <v>410</v>
      </c>
      <c r="R22">
        <v>350</v>
      </c>
    </row>
    <row r="23" spans="1:19" ht="12.75">
      <c r="A23" s="1" t="s">
        <v>64</v>
      </c>
      <c r="B23">
        <v>3185</v>
      </c>
      <c r="C23">
        <v>2505</v>
      </c>
      <c r="D23">
        <v>2095</v>
      </c>
      <c r="E23">
        <v>1915</v>
      </c>
      <c r="F23">
        <v>1345</v>
      </c>
      <c r="G23">
        <v>1385</v>
      </c>
      <c r="H23">
        <v>1695</v>
      </c>
      <c r="I23">
        <v>970</v>
      </c>
      <c r="J23">
        <v>1045</v>
      </c>
      <c r="K23">
        <v>890</v>
      </c>
      <c r="L23">
        <v>945</v>
      </c>
      <c r="M23">
        <v>850</v>
      </c>
      <c r="N23">
        <v>630</v>
      </c>
      <c r="O23">
        <v>950</v>
      </c>
      <c r="P23">
        <v>650</v>
      </c>
      <c r="Q23">
        <v>220</v>
      </c>
      <c r="R23">
        <v>650</v>
      </c>
      <c r="S23">
        <v>300</v>
      </c>
    </row>
    <row r="24" spans="1:20" ht="12.75">
      <c r="A24" s="1" t="s">
        <v>65</v>
      </c>
      <c r="B24">
        <v>3630</v>
      </c>
      <c r="C24">
        <v>2950</v>
      </c>
      <c r="D24">
        <v>2540</v>
      </c>
      <c r="E24">
        <v>2360</v>
      </c>
      <c r="F24">
        <v>1740</v>
      </c>
      <c r="G24">
        <v>1830</v>
      </c>
      <c r="H24">
        <v>2140</v>
      </c>
      <c r="I24">
        <v>1365</v>
      </c>
      <c r="J24">
        <v>1490</v>
      </c>
      <c r="K24">
        <v>1285</v>
      </c>
      <c r="L24">
        <v>1390</v>
      </c>
      <c r="M24">
        <v>1295</v>
      </c>
      <c r="N24">
        <v>1025</v>
      </c>
      <c r="O24">
        <v>730</v>
      </c>
      <c r="P24">
        <v>915</v>
      </c>
      <c r="Q24">
        <v>395</v>
      </c>
      <c r="R24">
        <v>990</v>
      </c>
      <c r="S24">
        <v>640</v>
      </c>
      <c r="T24">
        <v>340</v>
      </c>
    </row>
    <row r="25" spans="1:21" ht="12.75">
      <c r="A25" s="1" t="s">
        <v>66</v>
      </c>
      <c r="B25">
        <v>3365</v>
      </c>
      <c r="C25">
        <v>2685</v>
      </c>
      <c r="D25">
        <v>2275</v>
      </c>
      <c r="E25">
        <v>2095</v>
      </c>
      <c r="F25">
        <v>1525</v>
      </c>
      <c r="G25">
        <v>1565</v>
      </c>
      <c r="H25">
        <v>1875</v>
      </c>
      <c r="I25">
        <v>1150</v>
      </c>
      <c r="J25">
        <v>1225</v>
      </c>
      <c r="K25">
        <v>1070</v>
      </c>
      <c r="L25">
        <v>1125</v>
      </c>
      <c r="M25">
        <v>1030</v>
      </c>
      <c r="N25">
        <v>810</v>
      </c>
      <c r="O25">
        <v>1100</v>
      </c>
      <c r="P25">
        <v>755</v>
      </c>
      <c r="Q25">
        <v>400</v>
      </c>
      <c r="R25">
        <v>645</v>
      </c>
      <c r="S25">
        <v>295</v>
      </c>
      <c r="T25">
        <v>180</v>
      </c>
      <c r="U25">
        <v>370</v>
      </c>
    </row>
    <row r="26" spans="1:22" ht="12.75">
      <c r="A26" s="1" t="s">
        <v>338</v>
      </c>
      <c r="B26">
        <v>3750</v>
      </c>
      <c r="C26">
        <v>3070</v>
      </c>
      <c r="D26">
        <v>2660</v>
      </c>
      <c r="E26">
        <v>2480</v>
      </c>
      <c r="F26">
        <v>1910</v>
      </c>
      <c r="G26">
        <v>1950</v>
      </c>
      <c r="H26">
        <v>2260</v>
      </c>
      <c r="I26">
        <v>1535</v>
      </c>
      <c r="J26">
        <v>1610</v>
      </c>
      <c r="K26">
        <v>1455</v>
      </c>
      <c r="L26">
        <v>1510</v>
      </c>
      <c r="M26">
        <v>1415</v>
      </c>
      <c r="N26">
        <v>1195</v>
      </c>
      <c r="O26">
        <v>1120</v>
      </c>
      <c r="P26">
        <v>1305</v>
      </c>
      <c r="Q26">
        <v>785</v>
      </c>
      <c r="R26">
        <v>1380</v>
      </c>
      <c r="S26">
        <v>1030</v>
      </c>
      <c r="T26">
        <v>730</v>
      </c>
      <c r="U26">
        <v>390</v>
      </c>
      <c r="V26">
        <v>760</v>
      </c>
    </row>
    <row r="27" spans="1:23" ht="12.75">
      <c r="A27" s="1" t="s">
        <v>67</v>
      </c>
      <c r="B27">
        <v>3395</v>
      </c>
      <c r="C27">
        <v>2715</v>
      </c>
      <c r="D27">
        <v>2305</v>
      </c>
      <c r="E27">
        <v>2125</v>
      </c>
      <c r="F27">
        <v>1555</v>
      </c>
      <c r="G27">
        <v>1595</v>
      </c>
      <c r="H27">
        <v>1905</v>
      </c>
      <c r="I27">
        <v>1180</v>
      </c>
      <c r="J27">
        <v>1255</v>
      </c>
      <c r="K27">
        <v>1100</v>
      </c>
      <c r="L27">
        <v>1155</v>
      </c>
      <c r="M27">
        <v>1060</v>
      </c>
      <c r="N27">
        <v>840</v>
      </c>
      <c r="O27">
        <v>1015</v>
      </c>
      <c r="P27">
        <v>885</v>
      </c>
      <c r="Q27">
        <v>430</v>
      </c>
      <c r="R27">
        <v>775</v>
      </c>
      <c r="S27">
        <v>425</v>
      </c>
      <c r="T27">
        <v>210</v>
      </c>
      <c r="U27">
        <v>285</v>
      </c>
      <c r="V27">
        <v>130</v>
      </c>
      <c r="W27">
        <v>675</v>
      </c>
    </row>
    <row r="28" spans="1:24" ht="12.75">
      <c r="A28" s="1" t="s">
        <v>68</v>
      </c>
      <c r="B28">
        <v>4565</v>
      </c>
      <c r="C28">
        <v>3885</v>
      </c>
      <c r="D28">
        <v>3475</v>
      </c>
      <c r="E28">
        <v>3295</v>
      </c>
      <c r="F28">
        <v>2725</v>
      </c>
      <c r="G28">
        <v>2765</v>
      </c>
      <c r="H28">
        <v>3075</v>
      </c>
      <c r="I28">
        <v>2350</v>
      </c>
      <c r="J28">
        <v>2425</v>
      </c>
      <c r="K28">
        <v>2270</v>
      </c>
      <c r="L28">
        <v>2325</v>
      </c>
      <c r="M28">
        <v>2230</v>
      </c>
      <c r="N28">
        <v>2010</v>
      </c>
      <c r="O28">
        <v>2185</v>
      </c>
      <c r="P28">
        <v>2055</v>
      </c>
      <c r="Q28">
        <v>1600</v>
      </c>
      <c r="R28">
        <v>1945</v>
      </c>
      <c r="S28">
        <v>1595</v>
      </c>
      <c r="T28">
        <v>1380</v>
      </c>
      <c r="U28">
        <v>1455</v>
      </c>
      <c r="V28">
        <v>1300</v>
      </c>
      <c r="W28">
        <v>1845</v>
      </c>
      <c r="X28">
        <v>1170</v>
      </c>
    </row>
    <row r="33" ht="12.75">
      <c r="A33" t="s">
        <v>71</v>
      </c>
    </row>
    <row r="34" spans="1:4" ht="12.75">
      <c r="A34" t="s">
        <v>72</v>
      </c>
      <c r="D34" t="s">
        <v>73</v>
      </c>
    </row>
    <row r="35" spans="1:4" ht="12.75">
      <c r="A35" t="s">
        <v>74</v>
      </c>
      <c r="D35" t="s">
        <v>75</v>
      </c>
    </row>
    <row r="36" spans="1:4" ht="12.75">
      <c r="A36" t="s">
        <v>76</v>
      </c>
      <c r="D36" t="s">
        <v>77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6"/>
  <sheetViews>
    <sheetView workbookViewId="0" topLeftCell="A1">
      <selection activeCell="B1" sqref="B1"/>
    </sheetView>
  </sheetViews>
  <sheetFormatPr defaultColWidth="9.140625" defaultRowHeight="12.75"/>
  <cols>
    <col min="1" max="1" width="31.28125" style="0" bestFit="1" customWidth="1"/>
    <col min="2" max="2" width="10.57421875" style="0" bestFit="1" customWidth="1"/>
    <col min="3" max="3" width="13.7109375" style="0" bestFit="1" customWidth="1"/>
    <col min="4" max="4" width="18.57421875" style="0" bestFit="1" customWidth="1"/>
    <col min="5" max="5" width="16.140625" style="0" bestFit="1" customWidth="1"/>
    <col min="6" max="6" width="9.421875" style="0" customWidth="1"/>
  </cols>
  <sheetData>
    <row r="1" ht="12.75">
      <c r="A1" s="1" t="s">
        <v>369</v>
      </c>
    </row>
    <row r="3" spans="2:5" ht="12.75">
      <c r="B3" s="1" t="s">
        <v>111</v>
      </c>
      <c r="C3" s="1" t="s">
        <v>91</v>
      </c>
      <c r="D3" s="1" t="s">
        <v>86</v>
      </c>
      <c r="E3" s="1" t="s">
        <v>139</v>
      </c>
    </row>
    <row r="4" spans="1:5" ht="12.75">
      <c r="A4" s="1" t="s">
        <v>88</v>
      </c>
      <c r="B4" s="3" t="s">
        <v>95</v>
      </c>
      <c r="C4" s="3" t="s">
        <v>96</v>
      </c>
      <c r="D4" s="3" t="s">
        <v>97</v>
      </c>
      <c r="E4" s="3" t="s">
        <v>98</v>
      </c>
    </row>
    <row r="5" spans="1:5" ht="12.75">
      <c r="A5" s="1" t="s">
        <v>90</v>
      </c>
      <c r="B5" s="3" t="s">
        <v>99</v>
      </c>
      <c r="C5" s="3" t="s">
        <v>100</v>
      </c>
      <c r="D5" s="3" t="s">
        <v>96</v>
      </c>
      <c r="E5" s="3" t="s">
        <v>101</v>
      </c>
    </row>
    <row r="6" spans="1:5" ht="12.75">
      <c r="A6" s="1" t="s">
        <v>89</v>
      </c>
      <c r="B6" s="3" t="s">
        <v>97</v>
      </c>
      <c r="C6" s="3" t="s">
        <v>102</v>
      </c>
      <c r="D6" s="3" t="s">
        <v>98</v>
      </c>
      <c r="E6" s="3" t="s">
        <v>103</v>
      </c>
    </row>
    <row r="7" spans="1:5" ht="12.75">
      <c r="A7" s="1" t="s">
        <v>85</v>
      </c>
      <c r="B7" s="3" t="s">
        <v>105</v>
      </c>
      <c r="C7" s="3" t="s">
        <v>106</v>
      </c>
      <c r="D7" s="3" t="s">
        <v>104</v>
      </c>
      <c r="E7" s="3" t="s">
        <v>107</v>
      </c>
    </row>
    <row r="8" spans="1:5" ht="12.75">
      <c r="A8" s="1" t="s">
        <v>87</v>
      </c>
      <c r="B8" s="3" t="s">
        <v>98</v>
      </c>
      <c r="C8" s="3" t="s">
        <v>103</v>
      </c>
      <c r="D8" s="3" t="s">
        <v>109</v>
      </c>
      <c r="E8" s="3" t="s">
        <v>108</v>
      </c>
    </row>
    <row r="9" spans="1:5" ht="12.75">
      <c r="A9" s="1" t="s">
        <v>93</v>
      </c>
      <c r="B9" s="3" t="s">
        <v>110</v>
      </c>
      <c r="C9" s="3" t="s">
        <v>113</v>
      </c>
      <c r="D9" s="3" t="s">
        <v>112</v>
      </c>
      <c r="E9" s="3" t="s">
        <v>114</v>
      </c>
    </row>
    <row r="10" spans="1:5" ht="12.75">
      <c r="A10" s="1" t="s">
        <v>92</v>
      </c>
      <c r="B10" s="3" t="s">
        <v>95</v>
      </c>
      <c r="C10" s="3" t="s">
        <v>112</v>
      </c>
      <c r="D10" s="3" t="s">
        <v>105</v>
      </c>
      <c r="E10" s="3" t="s">
        <v>115</v>
      </c>
    </row>
    <row r="11" spans="1:5" ht="12.75">
      <c r="A11" s="1" t="s">
        <v>94</v>
      </c>
      <c r="B11" s="3" t="s">
        <v>116</v>
      </c>
      <c r="C11" s="3" t="s">
        <v>99</v>
      </c>
      <c r="D11" s="3" t="s">
        <v>95</v>
      </c>
      <c r="E11" s="3" t="s">
        <v>112</v>
      </c>
    </row>
    <row r="14" ht="12.75">
      <c r="A14" s="11" t="s">
        <v>521</v>
      </c>
    </row>
    <row r="16" ht="12.75">
      <c r="A16" t="s">
        <v>522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25"/>
  <sheetViews>
    <sheetView workbookViewId="0" topLeftCell="A1">
      <selection activeCell="D1" sqref="D1"/>
    </sheetView>
  </sheetViews>
  <sheetFormatPr defaultColWidth="9.140625" defaultRowHeight="12.75"/>
  <cols>
    <col min="1" max="1" width="14.421875" style="0" customWidth="1"/>
    <col min="2" max="22" width="4.7109375" style="0" customWidth="1"/>
  </cols>
  <sheetData>
    <row r="1" ht="12.75">
      <c r="A1" s="1" t="s">
        <v>79</v>
      </c>
    </row>
    <row r="2" ht="12.75">
      <c r="A2" s="1"/>
    </row>
    <row r="4" spans="2:22" s="32" customFormat="1" ht="76.5">
      <c r="B4" s="32" t="s">
        <v>48</v>
      </c>
      <c r="C4" s="32" t="s">
        <v>49</v>
      </c>
      <c r="D4" s="32" t="s">
        <v>50</v>
      </c>
      <c r="E4" s="32" t="s">
        <v>52</v>
      </c>
      <c r="F4" s="32" t="s">
        <v>53</v>
      </c>
      <c r="G4" s="32" t="s">
        <v>54</v>
      </c>
      <c r="H4" s="32" t="s">
        <v>319</v>
      </c>
      <c r="I4" s="32" t="s">
        <v>56</v>
      </c>
      <c r="J4" s="32" t="s">
        <v>57</v>
      </c>
      <c r="K4" s="32" t="s">
        <v>59</v>
      </c>
      <c r="L4" s="32" t="s">
        <v>315</v>
      </c>
      <c r="M4" s="32" t="s">
        <v>60</v>
      </c>
      <c r="N4" s="32" t="s">
        <v>61</v>
      </c>
      <c r="O4" s="32" t="s">
        <v>321</v>
      </c>
      <c r="P4" s="32" t="s">
        <v>62</v>
      </c>
      <c r="Q4" s="32" t="s">
        <v>409</v>
      </c>
      <c r="R4" s="32" t="s">
        <v>63</v>
      </c>
      <c r="S4" s="32" t="s">
        <v>64</v>
      </c>
      <c r="T4" s="32" t="s">
        <v>65</v>
      </c>
      <c r="U4" s="32" t="s">
        <v>338</v>
      </c>
      <c r="V4" s="32" t="s">
        <v>68</v>
      </c>
    </row>
    <row r="5" s="1" customFormat="1" ht="12.75">
      <c r="A5" s="1" t="s">
        <v>48</v>
      </c>
    </row>
    <row r="6" spans="1:2" ht="12.75">
      <c r="A6" s="1" t="s">
        <v>49</v>
      </c>
      <c r="B6">
        <v>640</v>
      </c>
    </row>
    <row r="7" spans="1:3" ht="12.75">
      <c r="A7" s="1" t="s">
        <v>50</v>
      </c>
      <c r="B7">
        <v>950</v>
      </c>
      <c r="C7">
        <v>410</v>
      </c>
    </row>
    <row r="8" spans="1:4" ht="12.75">
      <c r="A8" s="1" t="s">
        <v>52</v>
      </c>
      <c r="B8">
        <v>1480</v>
      </c>
      <c r="C8">
        <v>890</v>
      </c>
      <c r="D8">
        <v>555</v>
      </c>
    </row>
    <row r="9" spans="1:5" ht="12.75">
      <c r="A9" s="1" t="s">
        <v>53</v>
      </c>
      <c r="B9">
        <v>1515</v>
      </c>
      <c r="C9">
        <v>1060</v>
      </c>
      <c r="D9">
        <v>630</v>
      </c>
      <c r="E9">
        <v>505</v>
      </c>
    </row>
    <row r="10" spans="1:6" ht="12.75">
      <c r="A10" s="1" t="s">
        <v>54</v>
      </c>
      <c r="B10">
        <v>1690</v>
      </c>
      <c r="C10">
        <v>1305</v>
      </c>
      <c r="D10">
        <v>890</v>
      </c>
      <c r="E10">
        <v>880</v>
      </c>
      <c r="F10">
        <v>370</v>
      </c>
    </row>
    <row r="11" spans="1:7" ht="12.75">
      <c r="A11" s="1" t="s">
        <v>319</v>
      </c>
      <c r="B11">
        <v>1840</v>
      </c>
      <c r="C11">
        <v>1230</v>
      </c>
      <c r="D11">
        <v>980</v>
      </c>
      <c r="E11">
        <v>460</v>
      </c>
      <c r="F11">
        <v>940</v>
      </c>
      <c r="G11">
        <v>1280</v>
      </c>
    </row>
    <row r="12" spans="1:8" ht="12.75">
      <c r="A12" s="1" t="s">
        <v>56</v>
      </c>
      <c r="B12">
        <v>1700</v>
      </c>
      <c r="C12">
        <v>1140</v>
      </c>
      <c r="D12">
        <v>860</v>
      </c>
      <c r="E12">
        <v>380</v>
      </c>
      <c r="F12">
        <v>300</v>
      </c>
      <c r="G12">
        <v>590</v>
      </c>
      <c r="H12">
        <v>700</v>
      </c>
    </row>
    <row r="13" spans="1:9" ht="12.75">
      <c r="A13" s="1" t="s">
        <v>57</v>
      </c>
      <c r="B13">
        <v>1820</v>
      </c>
      <c r="C13">
        <v>1340</v>
      </c>
      <c r="D13">
        <v>870</v>
      </c>
      <c r="E13">
        <v>355</v>
      </c>
      <c r="F13">
        <v>555</v>
      </c>
      <c r="G13">
        <v>860</v>
      </c>
      <c r="H13">
        <v>450</v>
      </c>
      <c r="I13">
        <v>270</v>
      </c>
    </row>
    <row r="14" spans="1:10" ht="12.75">
      <c r="A14" s="1" t="s">
        <v>59</v>
      </c>
      <c r="B14">
        <v>1860</v>
      </c>
      <c r="C14">
        <v>1320</v>
      </c>
      <c r="D14">
        <v>920</v>
      </c>
      <c r="E14">
        <v>505</v>
      </c>
      <c r="F14">
        <v>405</v>
      </c>
      <c r="G14">
        <v>620</v>
      </c>
      <c r="H14">
        <v>735</v>
      </c>
      <c r="I14">
        <v>150</v>
      </c>
      <c r="J14">
        <v>275</v>
      </c>
    </row>
    <row r="15" spans="1:11" ht="12.75">
      <c r="A15" s="1" t="s">
        <v>315</v>
      </c>
      <c r="B15">
        <v>1990</v>
      </c>
      <c r="C15">
        <v>1580</v>
      </c>
      <c r="D15">
        <v>1140</v>
      </c>
      <c r="E15">
        <v>995</v>
      </c>
      <c r="F15">
        <v>555</v>
      </c>
      <c r="G15">
        <v>320</v>
      </c>
      <c r="H15">
        <v>1295</v>
      </c>
      <c r="I15">
        <v>650</v>
      </c>
      <c r="J15">
        <v>830</v>
      </c>
      <c r="K15">
        <v>565</v>
      </c>
    </row>
    <row r="16" spans="1:12" ht="12.75">
      <c r="A16" s="1" t="s">
        <v>60</v>
      </c>
      <c r="B16">
        <v>2060</v>
      </c>
      <c r="C16">
        <v>1380</v>
      </c>
      <c r="D16">
        <v>1095</v>
      </c>
      <c r="E16">
        <v>600</v>
      </c>
      <c r="F16">
        <v>670</v>
      </c>
      <c r="G16">
        <v>890</v>
      </c>
      <c r="H16">
        <v>605</v>
      </c>
      <c r="I16">
        <v>385</v>
      </c>
      <c r="J16">
        <v>250</v>
      </c>
      <c r="K16">
        <v>280</v>
      </c>
      <c r="L16">
        <v>785</v>
      </c>
    </row>
    <row r="17" spans="1:13" ht="12.75">
      <c r="A17" s="1" t="s">
        <v>61</v>
      </c>
      <c r="B17">
        <v>2230</v>
      </c>
      <c r="C17">
        <v>1670</v>
      </c>
      <c r="D17">
        <v>1330</v>
      </c>
      <c r="E17">
        <v>815</v>
      </c>
      <c r="F17">
        <v>1120</v>
      </c>
      <c r="G17">
        <v>1390</v>
      </c>
      <c r="H17">
        <v>455</v>
      </c>
      <c r="I17">
        <v>830</v>
      </c>
      <c r="J17">
        <v>570</v>
      </c>
      <c r="K17">
        <v>775</v>
      </c>
      <c r="L17">
        <v>1290</v>
      </c>
      <c r="M17">
        <v>510</v>
      </c>
    </row>
    <row r="18" spans="1:14" ht="12.75">
      <c r="A18" s="1" t="s">
        <v>321</v>
      </c>
      <c r="B18">
        <v>2170</v>
      </c>
      <c r="C18">
        <v>1685</v>
      </c>
      <c r="D18">
        <v>1240</v>
      </c>
      <c r="E18">
        <v>870</v>
      </c>
      <c r="F18">
        <v>670</v>
      </c>
      <c r="G18">
        <v>690</v>
      </c>
      <c r="H18">
        <v>1030</v>
      </c>
      <c r="I18">
        <v>530</v>
      </c>
      <c r="J18">
        <v>595</v>
      </c>
      <c r="K18">
        <v>360</v>
      </c>
      <c r="L18">
        <v>450</v>
      </c>
      <c r="M18">
        <v>410</v>
      </c>
      <c r="N18">
        <v>890</v>
      </c>
    </row>
    <row r="19" spans="1:15" ht="12.75">
      <c r="A19" s="1" t="s">
        <v>62</v>
      </c>
      <c r="B19">
        <v>2430</v>
      </c>
      <c r="C19">
        <v>1780</v>
      </c>
      <c r="D19">
        <v>1380</v>
      </c>
      <c r="E19">
        <v>1000</v>
      </c>
      <c r="F19">
        <v>1000</v>
      </c>
      <c r="G19">
        <v>1100</v>
      </c>
      <c r="H19">
        <v>930</v>
      </c>
      <c r="I19">
        <v>775</v>
      </c>
      <c r="J19">
        <v>645</v>
      </c>
      <c r="K19">
        <v>595</v>
      </c>
      <c r="L19">
        <v>870</v>
      </c>
      <c r="M19">
        <v>400</v>
      </c>
      <c r="N19">
        <v>600</v>
      </c>
      <c r="O19">
        <v>420</v>
      </c>
    </row>
    <row r="20" spans="1:16" ht="12.75">
      <c r="A20" s="1" t="s">
        <v>409</v>
      </c>
      <c r="B20">
        <v>2520</v>
      </c>
      <c r="C20">
        <v>2080</v>
      </c>
      <c r="D20">
        <v>1620</v>
      </c>
      <c r="E20">
        <v>1305</v>
      </c>
      <c r="F20">
        <v>1020</v>
      </c>
      <c r="G20">
        <v>905</v>
      </c>
      <c r="H20">
        <v>1450</v>
      </c>
      <c r="I20">
        <v>950</v>
      </c>
      <c r="J20">
        <v>1030</v>
      </c>
      <c r="K20">
        <v>795</v>
      </c>
      <c r="L20">
        <v>590</v>
      </c>
      <c r="M20">
        <v>815</v>
      </c>
      <c r="N20">
        <v>605</v>
      </c>
      <c r="O20">
        <v>440</v>
      </c>
      <c r="P20">
        <v>630</v>
      </c>
    </row>
    <row r="21" spans="1:17" ht="12.75">
      <c r="A21" s="1" t="s">
        <v>63</v>
      </c>
      <c r="B21">
        <v>2585</v>
      </c>
      <c r="C21">
        <v>2080</v>
      </c>
      <c r="D21">
        <v>1650</v>
      </c>
      <c r="E21">
        <v>1245</v>
      </c>
      <c r="F21">
        <v>1095</v>
      </c>
      <c r="G21">
        <v>1080</v>
      </c>
      <c r="H21">
        <v>1255</v>
      </c>
      <c r="I21">
        <v>935</v>
      </c>
      <c r="J21">
        <v>905</v>
      </c>
      <c r="K21">
        <v>780</v>
      </c>
      <c r="L21">
        <v>790</v>
      </c>
      <c r="M21">
        <v>670</v>
      </c>
      <c r="N21">
        <v>955</v>
      </c>
      <c r="O21">
        <v>420</v>
      </c>
      <c r="P21">
        <v>355</v>
      </c>
      <c r="Q21">
        <v>330</v>
      </c>
    </row>
    <row r="22" spans="1:18" ht="12.75">
      <c r="A22" s="1" t="s">
        <v>64</v>
      </c>
      <c r="B22">
        <v>2615</v>
      </c>
      <c r="C22">
        <v>1970</v>
      </c>
      <c r="D22">
        <v>1660</v>
      </c>
      <c r="E22">
        <v>1195</v>
      </c>
      <c r="F22">
        <v>1175</v>
      </c>
      <c r="G22">
        <v>1235</v>
      </c>
      <c r="H22">
        <v>1110</v>
      </c>
      <c r="I22">
        <v>960</v>
      </c>
      <c r="J22">
        <v>840</v>
      </c>
      <c r="K22">
        <v>780</v>
      </c>
      <c r="L22">
        <v>980</v>
      </c>
      <c r="M22">
        <v>595</v>
      </c>
      <c r="N22">
        <v>730</v>
      </c>
      <c r="O22">
        <v>535</v>
      </c>
      <c r="P22">
        <v>195</v>
      </c>
      <c r="Q22">
        <v>610</v>
      </c>
      <c r="R22">
        <v>290</v>
      </c>
    </row>
    <row r="23" spans="1:19" ht="12.75">
      <c r="A23" s="1" t="s">
        <v>65</v>
      </c>
      <c r="B23">
        <v>2735</v>
      </c>
      <c r="C23">
        <v>2170</v>
      </c>
      <c r="D23">
        <v>1780</v>
      </c>
      <c r="E23">
        <v>1285</v>
      </c>
      <c r="F23">
        <v>1360</v>
      </c>
      <c r="G23">
        <v>1490</v>
      </c>
      <c r="H23">
        <v>1080</v>
      </c>
      <c r="I23">
        <v>1110</v>
      </c>
      <c r="J23">
        <v>930</v>
      </c>
      <c r="K23">
        <v>950</v>
      </c>
      <c r="L23">
        <v>1250</v>
      </c>
      <c r="M23">
        <v>705</v>
      </c>
      <c r="N23">
        <v>610</v>
      </c>
      <c r="O23">
        <v>800</v>
      </c>
      <c r="P23">
        <v>390</v>
      </c>
      <c r="Q23">
        <v>920</v>
      </c>
      <c r="R23">
        <v>595</v>
      </c>
      <c r="S23">
        <v>310</v>
      </c>
    </row>
    <row r="24" spans="1:20" ht="12.75">
      <c r="A24" s="1" t="s">
        <v>338</v>
      </c>
      <c r="B24">
        <v>3060</v>
      </c>
      <c r="C24">
        <v>2490</v>
      </c>
      <c r="D24">
        <v>2110</v>
      </c>
      <c r="E24">
        <v>1605</v>
      </c>
      <c r="F24">
        <v>1720</v>
      </c>
      <c r="G24">
        <v>1850</v>
      </c>
      <c r="H24">
        <v>1310</v>
      </c>
      <c r="I24">
        <v>1450</v>
      </c>
      <c r="J24">
        <v>1270</v>
      </c>
      <c r="K24">
        <v>1305</v>
      </c>
      <c r="L24">
        <v>1605</v>
      </c>
      <c r="M24">
        <v>1070</v>
      </c>
      <c r="N24">
        <v>840</v>
      </c>
      <c r="O24">
        <v>1170</v>
      </c>
      <c r="P24">
        <v>750</v>
      </c>
      <c r="Q24">
        <v>1215</v>
      </c>
      <c r="R24">
        <v>890</v>
      </c>
      <c r="S24">
        <v>635</v>
      </c>
      <c r="T24">
        <v>370</v>
      </c>
    </row>
    <row r="25" spans="1:21" ht="12.75">
      <c r="A25" s="1" t="s">
        <v>68</v>
      </c>
      <c r="B25">
        <v>3140</v>
      </c>
      <c r="C25">
        <v>2710</v>
      </c>
      <c r="D25">
        <v>2250</v>
      </c>
      <c r="E25">
        <v>1930</v>
      </c>
      <c r="F25">
        <v>1670</v>
      </c>
      <c r="G25">
        <v>1515</v>
      </c>
      <c r="H25">
        <v>1980</v>
      </c>
      <c r="I25">
        <v>1590</v>
      </c>
      <c r="J25">
        <v>1605</v>
      </c>
      <c r="K25">
        <v>1410</v>
      </c>
      <c r="L25">
        <v>1200</v>
      </c>
      <c r="M25">
        <v>1380</v>
      </c>
      <c r="N25">
        <v>1635</v>
      </c>
      <c r="O25">
        <v>1070</v>
      </c>
      <c r="P25">
        <v>1060</v>
      </c>
      <c r="Q25">
        <v>620</v>
      </c>
      <c r="R25">
        <v>715</v>
      </c>
      <c r="S25">
        <v>925</v>
      </c>
      <c r="T25">
        <v>1135</v>
      </c>
      <c r="U25">
        <v>1285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6"/>
  <sheetViews>
    <sheetView workbookViewId="0" topLeftCell="A1">
      <selection activeCell="C1" sqref="C1"/>
    </sheetView>
  </sheetViews>
  <sheetFormatPr defaultColWidth="9.140625" defaultRowHeight="12.75"/>
  <cols>
    <col min="1" max="1" width="19.00390625" style="0" customWidth="1"/>
    <col min="2" max="2" width="11.421875" style="0" customWidth="1"/>
    <col min="3" max="3" width="9.8515625" style="0" customWidth="1"/>
    <col min="4" max="4" width="11.28125" style="0" bestFit="1" customWidth="1"/>
  </cols>
  <sheetData>
    <row r="1" ht="12.75">
      <c r="A1" s="1" t="s">
        <v>368</v>
      </c>
    </row>
    <row r="3" spans="2:4" ht="12.75">
      <c r="B3" s="1" t="s">
        <v>120</v>
      </c>
      <c r="C3" s="1" t="s">
        <v>121</v>
      </c>
      <c r="D3" s="1" t="s">
        <v>122</v>
      </c>
    </row>
    <row r="4" spans="1:4" ht="12.75">
      <c r="A4" s="1" t="s">
        <v>117</v>
      </c>
      <c r="B4" s="3" t="s">
        <v>123</v>
      </c>
      <c r="C4" s="3" t="s">
        <v>130</v>
      </c>
      <c r="D4" s="3" t="s">
        <v>129</v>
      </c>
    </row>
    <row r="5" spans="1:4" ht="12.75">
      <c r="A5" s="1" t="s">
        <v>118</v>
      </c>
      <c r="B5" s="3" t="s">
        <v>125</v>
      </c>
      <c r="C5" s="3" t="s">
        <v>126</v>
      </c>
      <c r="D5" s="3" t="s">
        <v>123</v>
      </c>
    </row>
    <row r="6" spans="1:4" ht="12.75">
      <c r="A6" s="1" t="s">
        <v>119</v>
      </c>
      <c r="B6" s="3" t="s">
        <v>124</v>
      </c>
      <c r="C6" s="3" t="s">
        <v>128</v>
      </c>
      <c r="D6" s="3" t="s">
        <v>127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18"/>
  <sheetViews>
    <sheetView workbookViewId="0" topLeftCell="A1">
      <selection activeCell="C1" sqref="C1"/>
    </sheetView>
  </sheetViews>
  <sheetFormatPr defaultColWidth="9.140625" defaultRowHeight="12.75"/>
  <cols>
    <col min="1" max="1" width="20.7109375" style="0" customWidth="1"/>
    <col min="2" max="2" width="5.7109375" style="0" customWidth="1"/>
    <col min="3" max="15" width="4.7109375" style="0" customWidth="1"/>
  </cols>
  <sheetData>
    <row r="1" ht="12.75">
      <c r="A1" s="1" t="s">
        <v>84</v>
      </c>
    </row>
    <row r="3" ht="12.75">
      <c r="A3" s="11"/>
    </row>
    <row r="4" spans="2:15" s="32" customFormat="1" ht="108.75">
      <c r="B4" s="32" t="s">
        <v>80</v>
      </c>
      <c r="C4" s="32" t="s">
        <v>81</v>
      </c>
      <c r="D4" s="32" t="s">
        <v>50</v>
      </c>
      <c r="E4" s="32" t="s">
        <v>54</v>
      </c>
      <c r="F4" s="32" t="s">
        <v>315</v>
      </c>
      <c r="G4" s="32" t="s">
        <v>397</v>
      </c>
      <c r="H4" s="32" t="s">
        <v>321</v>
      </c>
      <c r="I4" s="32" t="s">
        <v>409</v>
      </c>
      <c r="J4" s="32" t="s">
        <v>68</v>
      </c>
      <c r="K4" s="32" t="s">
        <v>338</v>
      </c>
      <c r="L4" s="32" t="s">
        <v>61</v>
      </c>
      <c r="M4" s="32" t="s">
        <v>319</v>
      </c>
      <c r="N4" s="32" t="s">
        <v>82</v>
      </c>
      <c r="O4" s="32" t="s">
        <v>83</v>
      </c>
    </row>
    <row r="5" spans="1:15" s="1" customFormat="1" ht="12.75">
      <c r="A5" s="1" t="s">
        <v>80</v>
      </c>
      <c r="B5" s="11"/>
      <c r="C5" s="11"/>
      <c r="D5" s="11"/>
      <c r="E5" s="11"/>
      <c r="F5" s="11"/>
      <c r="G5" s="11"/>
      <c r="H5" s="11"/>
      <c r="I5" s="11"/>
      <c r="J5" s="11"/>
      <c r="K5" s="11"/>
      <c r="L5" s="11"/>
      <c r="M5" s="11"/>
      <c r="N5" s="11"/>
      <c r="O5" s="11"/>
    </row>
    <row r="6" spans="1:15" s="1" customFormat="1" ht="12.75">
      <c r="A6" s="1" t="s">
        <v>81</v>
      </c>
      <c r="B6" s="11">
        <v>1420</v>
      </c>
      <c r="C6" s="11"/>
      <c r="D6" s="11"/>
      <c r="E6" s="11"/>
      <c r="F6" s="11"/>
      <c r="G6" s="11"/>
      <c r="H6" s="11"/>
      <c r="I6" s="11"/>
      <c r="J6" s="11"/>
      <c r="K6" s="11"/>
      <c r="L6" s="11"/>
      <c r="M6" s="11"/>
      <c r="N6" s="11"/>
      <c r="O6" s="11"/>
    </row>
    <row r="7" spans="1:15" ht="12.75">
      <c r="A7" s="1" t="s">
        <v>50</v>
      </c>
      <c r="B7" s="11">
        <v>2130</v>
      </c>
      <c r="C7" s="11">
        <v>710</v>
      </c>
      <c r="D7" s="11"/>
      <c r="E7" s="11"/>
      <c r="F7" s="11"/>
      <c r="G7" s="11"/>
      <c r="H7" s="11"/>
      <c r="I7" s="11"/>
      <c r="J7" s="11"/>
      <c r="K7" s="11"/>
      <c r="L7" s="11"/>
      <c r="M7" s="11"/>
      <c r="N7" s="11"/>
      <c r="O7" s="11"/>
    </row>
    <row r="8" spans="1:15" ht="12.75">
      <c r="A8" s="1" t="s">
        <v>54</v>
      </c>
      <c r="B8" s="11">
        <v>2330</v>
      </c>
      <c r="C8" s="11">
        <v>910</v>
      </c>
      <c r="D8" s="11">
        <v>1330</v>
      </c>
      <c r="E8" s="11"/>
      <c r="F8" s="11"/>
      <c r="G8" s="11"/>
      <c r="H8" s="11"/>
      <c r="I8" s="11"/>
      <c r="J8" s="11"/>
      <c r="K8" s="11"/>
      <c r="L8" s="11"/>
      <c r="M8" s="11"/>
      <c r="N8" s="11"/>
      <c r="O8" s="11"/>
    </row>
    <row r="9" spans="1:15" ht="12.75">
      <c r="A9" s="1" t="s">
        <v>315</v>
      </c>
      <c r="B9" s="11">
        <v>2580</v>
      </c>
      <c r="C9" s="11">
        <v>1160</v>
      </c>
      <c r="D9" s="11">
        <v>1560</v>
      </c>
      <c r="E9" s="11">
        <v>360</v>
      </c>
      <c r="F9" s="11"/>
      <c r="G9" s="11"/>
      <c r="H9" s="11"/>
      <c r="I9" s="11"/>
      <c r="J9" s="11"/>
      <c r="K9" s="11"/>
      <c r="L9" s="11"/>
      <c r="M9" s="11"/>
      <c r="N9" s="11"/>
      <c r="O9" s="11"/>
    </row>
    <row r="10" spans="1:15" ht="12.75">
      <c r="A10" s="1" t="s">
        <v>397</v>
      </c>
      <c r="B10" s="11">
        <v>2685</v>
      </c>
      <c r="C10" s="11">
        <v>1265</v>
      </c>
      <c r="D10" s="11">
        <v>1665</v>
      </c>
      <c r="E10" s="11">
        <v>465</v>
      </c>
      <c r="F10" s="11">
        <v>105</v>
      </c>
      <c r="G10" s="11"/>
      <c r="H10" s="11"/>
      <c r="I10" s="11"/>
      <c r="J10" s="11"/>
      <c r="K10" s="11"/>
      <c r="L10" s="11"/>
      <c r="M10" s="11"/>
      <c r="N10" s="11"/>
      <c r="O10" s="11"/>
    </row>
    <row r="11" spans="1:15" ht="12.75">
      <c r="A11" s="1" t="s">
        <v>321</v>
      </c>
      <c r="B11" s="11">
        <v>3070</v>
      </c>
      <c r="C11" s="11">
        <v>1650</v>
      </c>
      <c r="D11" s="11">
        <v>2050</v>
      </c>
      <c r="E11" s="11">
        <v>850</v>
      </c>
      <c r="F11" s="11">
        <v>490</v>
      </c>
      <c r="G11" s="11">
        <v>375</v>
      </c>
      <c r="H11" s="11"/>
      <c r="I11" s="11"/>
      <c r="J11" s="11"/>
      <c r="K11" s="11"/>
      <c r="L11" s="11"/>
      <c r="M11" s="11"/>
      <c r="N11" s="11"/>
      <c r="O11" s="11"/>
    </row>
    <row r="12" spans="1:15" ht="12.75">
      <c r="A12" s="1" t="s">
        <v>409</v>
      </c>
      <c r="B12" s="11">
        <v>3690</v>
      </c>
      <c r="C12" s="11">
        <v>2270</v>
      </c>
      <c r="D12" s="11">
        <v>2670</v>
      </c>
      <c r="E12" s="11">
        <v>1470</v>
      </c>
      <c r="F12" s="11">
        <v>725</v>
      </c>
      <c r="G12" s="11">
        <v>620</v>
      </c>
      <c r="H12" s="11">
        <v>995</v>
      </c>
      <c r="I12" s="11"/>
      <c r="J12" s="11"/>
      <c r="K12" s="11"/>
      <c r="L12" s="11"/>
      <c r="M12" s="11"/>
      <c r="N12" s="11"/>
      <c r="O12" s="11"/>
    </row>
    <row r="13" spans="1:15" ht="12.75">
      <c r="A13" s="1" t="s">
        <v>68</v>
      </c>
      <c r="B13" s="11">
        <v>4930</v>
      </c>
      <c r="C13" s="11">
        <v>3510</v>
      </c>
      <c r="D13" s="11">
        <v>3910</v>
      </c>
      <c r="E13" s="11">
        <v>2710</v>
      </c>
      <c r="F13" s="11">
        <v>1965</v>
      </c>
      <c r="G13" s="11">
        <v>1240</v>
      </c>
      <c r="H13" s="11">
        <v>1615</v>
      </c>
      <c r="I13" s="11">
        <v>890</v>
      </c>
      <c r="J13" s="11"/>
      <c r="K13" s="11"/>
      <c r="L13" s="11"/>
      <c r="M13" s="11"/>
      <c r="N13" s="11"/>
      <c r="O13" s="11"/>
    </row>
    <row r="14" spans="1:15" ht="12.75">
      <c r="A14" s="1" t="s">
        <v>338</v>
      </c>
      <c r="B14" s="11">
        <v>6690</v>
      </c>
      <c r="C14" s="11">
        <v>5270</v>
      </c>
      <c r="D14" s="11">
        <v>5670</v>
      </c>
      <c r="E14" s="11">
        <v>4470</v>
      </c>
      <c r="F14" s="11">
        <v>3725</v>
      </c>
      <c r="G14" s="11">
        <v>3000</v>
      </c>
      <c r="H14" s="11">
        <v>3375</v>
      </c>
      <c r="I14" s="11">
        <v>2650</v>
      </c>
      <c r="J14" s="11">
        <v>1760</v>
      </c>
      <c r="K14" s="11"/>
      <c r="L14" s="11"/>
      <c r="M14" s="11"/>
      <c r="N14" s="11"/>
      <c r="O14" s="11"/>
    </row>
    <row r="15" spans="1:15" ht="12.75">
      <c r="A15" s="1" t="s">
        <v>61</v>
      </c>
      <c r="B15" s="11">
        <v>7780</v>
      </c>
      <c r="C15" s="11">
        <v>6360</v>
      </c>
      <c r="D15" s="11">
        <v>6760</v>
      </c>
      <c r="E15" s="11">
        <v>5560</v>
      </c>
      <c r="F15" s="11">
        <v>4815</v>
      </c>
      <c r="G15" s="11">
        <v>4090</v>
      </c>
      <c r="H15" s="11">
        <v>4465</v>
      </c>
      <c r="I15" s="11">
        <v>3470</v>
      </c>
      <c r="J15" s="11">
        <v>2850</v>
      </c>
      <c r="K15" s="11">
        <v>1210</v>
      </c>
      <c r="L15" s="11"/>
      <c r="M15" s="11"/>
      <c r="N15" s="11"/>
      <c r="O15" s="11"/>
    </row>
    <row r="16" spans="1:15" ht="12.75">
      <c r="A16" s="1" t="s">
        <v>319</v>
      </c>
      <c r="B16" s="11">
        <v>8480</v>
      </c>
      <c r="C16" s="11">
        <v>7060</v>
      </c>
      <c r="D16" s="11">
        <v>7460</v>
      </c>
      <c r="E16" s="11">
        <v>6260</v>
      </c>
      <c r="F16" s="11">
        <v>5515</v>
      </c>
      <c r="G16" s="11">
        <v>4790</v>
      </c>
      <c r="H16" s="11">
        <v>5165</v>
      </c>
      <c r="I16" s="11">
        <v>4170</v>
      </c>
      <c r="J16" s="11">
        <v>3550</v>
      </c>
      <c r="K16" s="11">
        <v>1910</v>
      </c>
      <c r="L16" s="11">
        <v>700</v>
      </c>
      <c r="M16" s="11"/>
      <c r="N16" s="11"/>
      <c r="O16" s="11"/>
    </row>
    <row r="17" spans="1:13" ht="12.75">
      <c r="A17" s="1" t="s">
        <v>82</v>
      </c>
      <c r="B17" s="11">
        <v>8930</v>
      </c>
      <c r="C17" s="11">
        <v>7510</v>
      </c>
      <c r="D17" s="11">
        <v>7910</v>
      </c>
      <c r="E17" s="11">
        <v>6710</v>
      </c>
      <c r="F17" s="11">
        <v>5965</v>
      </c>
      <c r="G17" s="11">
        <v>5240</v>
      </c>
      <c r="H17" s="11">
        <v>5615</v>
      </c>
      <c r="I17" s="11">
        <v>4620</v>
      </c>
      <c r="J17" s="11">
        <v>4000</v>
      </c>
      <c r="K17">
        <v>2360</v>
      </c>
      <c r="L17">
        <v>1150</v>
      </c>
      <c r="M17">
        <v>450</v>
      </c>
    </row>
    <row r="18" spans="1:14" ht="12.75">
      <c r="A18" s="1" t="s">
        <v>83</v>
      </c>
      <c r="B18" s="11">
        <v>10215</v>
      </c>
      <c r="C18" s="11">
        <v>8795</v>
      </c>
      <c r="D18" s="11">
        <v>9195</v>
      </c>
      <c r="E18" s="11">
        <v>7995</v>
      </c>
      <c r="F18" s="11">
        <v>7250</v>
      </c>
      <c r="G18" s="11">
        <v>6525</v>
      </c>
      <c r="H18" s="11">
        <v>6900</v>
      </c>
      <c r="I18" s="11">
        <v>5905</v>
      </c>
      <c r="J18" s="11">
        <v>5285</v>
      </c>
      <c r="K18">
        <v>3645</v>
      </c>
      <c r="L18">
        <v>2435</v>
      </c>
      <c r="M18">
        <v>1880</v>
      </c>
      <c r="N18">
        <v>2100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38"/>
  <sheetViews>
    <sheetView workbookViewId="0" topLeftCell="A1">
      <pane xSplit="1" ySplit="6" topLeftCell="B13" activePane="bottomRight" state="frozen"/>
      <selection pane="topLeft" activeCell="A1" sqref="A1"/>
      <selection pane="topRight" activeCell="B1" sqref="B1"/>
      <selection pane="bottomLeft" activeCell="A7" sqref="A7"/>
      <selection pane="bottomRight" activeCell="B1" sqref="B1"/>
    </sheetView>
  </sheetViews>
  <sheetFormatPr defaultColWidth="9.140625" defaultRowHeight="12.75"/>
  <cols>
    <col min="1" max="1" width="22.00390625" style="0" bestFit="1" customWidth="1"/>
    <col min="2" max="2" width="71.00390625" style="0" customWidth="1"/>
    <col min="3" max="3" width="11.28125" style="0" customWidth="1"/>
    <col min="4" max="4" width="11.140625" style="0" customWidth="1"/>
    <col min="5" max="5" width="9.28125" style="0" customWidth="1"/>
    <col min="6" max="6" width="8.7109375" style="0" customWidth="1"/>
    <col min="7" max="7" width="9.00390625" style="0" customWidth="1"/>
    <col min="8" max="8" width="8.7109375" style="0" customWidth="1"/>
    <col min="9" max="9" width="10.28125" style="0" customWidth="1"/>
    <col min="10" max="10" width="10.7109375" style="0" customWidth="1"/>
    <col min="11" max="11" width="11.140625" style="0" customWidth="1"/>
    <col min="12" max="12" width="12.57421875" style="0" customWidth="1"/>
    <col min="13" max="13" width="10.140625" style="0" customWidth="1"/>
    <col min="14" max="14" width="10.8515625" style="0" customWidth="1"/>
    <col min="15" max="15" width="11.7109375" style="0" customWidth="1"/>
    <col min="16" max="16" width="12.8515625" style="0" customWidth="1"/>
    <col min="17" max="17" width="14.140625" style="0" customWidth="1"/>
  </cols>
  <sheetData>
    <row r="1" ht="12.75">
      <c r="A1" s="1" t="s">
        <v>445</v>
      </c>
    </row>
    <row r="3" spans="2:17" ht="39" customHeight="1">
      <c r="B3" s="38" t="s">
        <v>517</v>
      </c>
      <c r="C3" s="39"/>
      <c r="D3" s="39"/>
      <c r="E3" s="39"/>
      <c r="F3" s="39"/>
      <c r="G3" s="39"/>
      <c r="H3" s="39"/>
      <c r="I3" s="39"/>
      <c r="J3" s="39"/>
      <c r="K3" s="39"/>
      <c r="L3" s="39"/>
      <c r="M3" s="39"/>
      <c r="N3" s="39"/>
      <c r="O3" s="39"/>
      <c r="P3" s="39"/>
      <c r="Q3" s="39"/>
    </row>
    <row r="5" spans="1:17" ht="15.75" customHeight="1">
      <c r="A5" s="42" t="s">
        <v>136</v>
      </c>
      <c r="B5" s="42" t="s">
        <v>137</v>
      </c>
      <c r="C5" s="40" t="s">
        <v>502</v>
      </c>
      <c r="D5" s="41"/>
      <c r="E5" s="33" t="s">
        <v>503</v>
      </c>
      <c r="F5" s="33"/>
      <c r="G5" s="33" t="s">
        <v>504</v>
      </c>
      <c r="H5" s="33"/>
      <c r="I5" s="33" t="s">
        <v>505</v>
      </c>
      <c r="J5" s="33"/>
      <c r="K5" s="33" t="s">
        <v>455</v>
      </c>
      <c r="L5" s="33"/>
      <c r="M5" s="34" t="s">
        <v>456</v>
      </c>
      <c r="N5" s="35"/>
      <c r="O5" s="33" t="s">
        <v>508</v>
      </c>
      <c r="P5" s="33"/>
      <c r="Q5" s="36" t="s">
        <v>506</v>
      </c>
    </row>
    <row r="6" spans="1:17" ht="14.25" customHeight="1">
      <c r="A6" s="42"/>
      <c r="B6" s="42"/>
      <c r="C6" s="25" t="s">
        <v>500</v>
      </c>
      <c r="D6" s="25" t="s">
        <v>501</v>
      </c>
      <c r="E6" s="25" t="s">
        <v>500</v>
      </c>
      <c r="F6" s="25" t="s">
        <v>501</v>
      </c>
      <c r="G6" s="25" t="s">
        <v>500</v>
      </c>
      <c r="H6" s="25" t="s">
        <v>501</v>
      </c>
      <c r="I6" s="25" t="s">
        <v>500</v>
      </c>
      <c r="J6" s="25" t="s">
        <v>501</v>
      </c>
      <c r="K6" s="25" t="s">
        <v>500</v>
      </c>
      <c r="L6" s="25" t="s">
        <v>501</v>
      </c>
      <c r="M6" s="25" t="s">
        <v>500</v>
      </c>
      <c r="N6" s="25" t="s">
        <v>501</v>
      </c>
      <c r="O6" s="25" t="s">
        <v>500</v>
      </c>
      <c r="P6" s="25" t="s">
        <v>501</v>
      </c>
      <c r="Q6" s="37"/>
    </row>
    <row r="7" spans="1:17" ht="12.75">
      <c r="A7" s="16" t="s">
        <v>133</v>
      </c>
      <c r="B7" t="s">
        <v>146</v>
      </c>
      <c r="C7" s="27">
        <v>18</v>
      </c>
      <c r="D7" s="13">
        <v>100</v>
      </c>
      <c r="E7" s="27">
        <v>5</v>
      </c>
      <c r="F7" s="13">
        <v>18</v>
      </c>
      <c r="G7" s="27"/>
      <c r="H7" s="13"/>
      <c r="I7" s="27">
        <v>60</v>
      </c>
      <c r="J7" s="13"/>
      <c r="K7" s="27"/>
      <c r="L7" s="13"/>
      <c r="M7" s="27"/>
      <c r="N7" s="13"/>
      <c r="O7" s="27">
        <v>10</v>
      </c>
      <c r="P7" s="13"/>
      <c r="Q7" s="29"/>
    </row>
    <row r="8" spans="1:17" ht="12.75">
      <c r="A8" s="5" t="s">
        <v>144</v>
      </c>
      <c r="B8" t="s">
        <v>147</v>
      </c>
      <c r="C8" s="28">
        <v>18</v>
      </c>
      <c r="D8" s="13">
        <v>100</v>
      </c>
      <c r="E8" s="28">
        <v>5</v>
      </c>
      <c r="F8" s="13">
        <v>18</v>
      </c>
      <c r="G8" s="28"/>
      <c r="H8" s="13"/>
      <c r="I8" s="28">
        <v>60</v>
      </c>
      <c r="J8" s="13"/>
      <c r="K8" s="28"/>
      <c r="L8" s="13"/>
      <c r="M8" s="28"/>
      <c r="N8" s="13"/>
      <c r="O8" s="28">
        <v>12</v>
      </c>
      <c r="P8" s="13"/>
      <c r="Q8" s="30"/>
    </row>
    <row r="9" spans="1:17" ht="12.75">
      <c r="A9" s="5" t="s">
        <v>135</v>
      </c>
      <c r="B9" t="s">
        <v>149</v>
      </c>
      <c r="C9" s="28">
        <v>50</v>
      </c>
      <c r="D9" s="13">
        <v>200</v>
      </c>
      <c r="E9" s="28">
        <v>8</v>
      </c>
      <c r="F9" s="13">
        <v>24</v>
      </c>
      <c r="G9" s="28"/>
      <c r="H9" s="13"/>
      <c r="I9" s="28"/>
      <c r="J9" s="13"/>
      <c r="K9" s="28"/>
      <c r="L9" s="13"/>
      <c r="M9" s="28">
        <v>1</v>
      </c>
      <c r="N9" s="13">
        <v>20</v>
      </c>
      <c r="O9" s="28"/>
      <c r="P9" s="13"/>
      <c r="Q9" s="30" t="s">
        <v>324</v>
      </c>
    </row>
    <row r="10" spans="1:17" ht="12.75">
      <c r="A10" s="5" t="s">
        <v>131</v>
      </c>
      <c r="B10" t="s">
        <v>148</v>
      </c>
      <c r="C10" s="28">
        <v>48</v>
      </c>
      <c r="D10" s="13">
        <v>250</v>
      </c>
      <c r="E10" s="28">
        <v>15</v>
      </c>
      <c r="F10" s="13">
        <v>48</v>
      </c>
      <c r="G10" s="28"/>
      <c r="H10" s="13"/>
      <c r="I10" s="28"/>
      <c r="J10" s="13"/>
      <c r="K10" s="28"/>
      <c r="L10" s="13"/>
      <c r="M10" s="28"/>
      <c r="N10" s="13"/>
      <c r="O10" s="28"/>
      <c r="P10" s="7"/>
      <c r="Q10" s="31"/>
    </row>
    <row r="11" spans="1:17" ht="12.75">
      <c r="A11" s="5" t="s">
        <v>141</v>
      </c>
      <c r="B11" t="s">
        <v>175</v>
      </c>
      <c r="C11" s="28">
        <v>28</v>
      </c>
      <c r="D11" s="13">
        <v>150</v>
      </c>
      <c r="E11" s="28">
        <v>10</v>
      </c>
      <c r="F11" s="13">
        <v>26</v>
      </c>
      <c r="G11" s="28"/>
      <c r="H11" s="13"/>
      <c r="I11" s="28"/>
      <c r="J11" s="13"/>
      <c r="K11" s="28"/>
      <c r="L11" s="13"/>
      <c r="M11" s="28"/>
      <c r="N11" s="13"/>
      <c r="O11" s="28"/>
      <c r="P11" s="13"/>
      <c r="Q11" s="30"/>
    </row>
    <row r="12" spans="1:17" ht="12.75">
      <c r="A12" s="5" t="s">
        <v>142</v>
      </c>
      <c r="B12" t="s">
        <v>138</v>
      </c>
      <c r="C12" s="28">
        <v>30</v>
      </c>
      <c r="D12" s="13">
        <v>170</v>
      </c>
      <c r="E12" s="28">
        <v>11</v>
      </c>
      <c r="F12" s="13">
        <v>30</v>
      </c>
      <c r="G12" s="28"/>
      <c r="H12" s="13"/>
      <c r="I12" s="28"/>
      <c r="J12" s="13"/>
      <c r="K12" s="28"/>
      <c r="L12" s="13"/>
      <c r="M12" s="28"/>
      <c r="N12" s="13"/>
      <c r="O12" s="28"/>
      <c r="P12" s="13"/>
      <c r="Q12" s="30"/>
    </row>
    <row r="13" spans="1:17" ht="12.75">
      <c r="A13" s="5" t="s">
        <v>155</v>
      </c>
      <c r="B13" t="s">
        <v>157</v>
      </c>
      <c r="C13" s="28">
        <v>36</v>
      </c>
      <c r="D13" s="13">
        <v>180</v>
      </c>
      <c r="E13" s="28">
        <v>12</v>
      </c>
      <c r="F13" s="13">
        <v>32</v>
      </c>
      <c r="G13" s="28"/>
      <c r="H13" s="13"/>
      <c r="I13" s="28"/>
      <c r="J13" s="13"/>
      <c r="K13" s="28"/>
      <c r="L13" s="13"/>
      <c r="M13" s="28"/>
      <c r="N13" s="13"/>
      <c r="O13" s="28"/>
      <c r="P13" s="13"/>
      <c r="Q13" s="30"/>
    </row>
    <row r="14" spans="1:17" ht="12.75">
      <c r="A14" s="5" t="s">
        <v>156</v>
      </c>
      <c r="B14" t="s">
        <v>158</v>
      </c>
      <c r="C14" s="28">
        <v>70</v>
      </c>
      <c r="D14" s="13">
        <v>240</v>
      </c>
      <c r="E14" s="28">
        <v>14</v>
      </c>
      <c r="F14" s="13">
        <v>24</v>
      </c>
      <c r="G14" s="28"/>
      <c r="H14" s="13"/>
      <c r="I14" s="28"/>
      <c r="J14" s="13"/>
      <c r="K14" s="28"/>
      <c r="L14" s="13"/>
      <c r="M14" s="28"/>
      <c r="N14" s="13"/>
      <c r="O14" s="28"/>
      <c r="P14" s="13"/>
      <c r="Q14" s="30"/>
    </row>
    <row r="15" spans="1:17" ht="12.75">
      <c r="A15" s="5" t="s">
        <v>145</v>
      </c>
      <c r="B15" t="s">
        <v>154</v>
      </c>
      <c r="C15" s="28">
        <v>70</v>
      </c>
      <c r="D15" s="13">
        <v>240</v>
      </c>
      <c r="E15" s="28">
        <v>14</v>
      </c>
      <c r="F15" s="13">
        <v>24</v>
      </c>
      <c r="G15" s="28"/>
      <c r="H15" s="13"/>
      <c r="I15" s="28"/>
      <c r="J15" s="13"/>
      <c r="K15" s="28"/>
      <c r="L15" s="13"/>
      <c r="M15" s="28"/>
      <c r="N15" s="13"/>
      <c r="O15" s="28"/>
      <c r="P15" s="13"/>
      <c r="Q15" s="30"/>
    </row>
    <row r="16" spans="1:17" ht="12.75">
      <c r="A16" s="5" t="s">
        <v>143</v>
      </c>
      <c r="B16" t="s">
        <v>150</v>
      </c>
      <c r="C16" s="28">
        <v>70</v>
      </c>
      <c r="D16" s="13">
        <v>240</v>
      </c>
      <c r="E16" s="28">
        <v>14</v>
      </c>
      <c r="F16" s="13">
        <v>24</v>
      </c>
      <c r="G16" s="28"/>
      <c r="H16" s="13"/>
      <c r="I16" s="28"/>
      <c r="J16" s="13"/>
      <c r="K16" s="28"/>
      <c r="L16" s="13"/>
      <c r="M16" s="28"/>
      <c r="N16" s="13"/>
      <c r="O16" s="28"/>
      <c r="P16" s="13"/>
      <c r="Q16" s="30"/>
    </row>
    <row r="17" spans="1:17" ht="12.75">
      <c r="A17" s="5" t="s">
        <v>163</v>
      </c>
      <c r="B17" t="s">
        <v>151</v>
      </c>
      <c r="C17" s="28">
        <v>24</v>
      </c>
      <c r="D17" s="13">
        <v>100</v>
      </c>
      <c r="E17" s="28">
        <v>10</v>
      </c>
      <c r="F17" s="13">
        <v>20</v>
      </c>
      <c r="G17" s="28"/>
      <c r="H17" s="13"/>
      <c r="I17" s="28"/>
      <c r="J17" s="13"/>
      <c r="K17" s="28"/>
      <c r="L17" s="13"/>
      <c r="M17" s="28">
        <v>1</v>
      </c>
      <c r="N17" s="13">
        <v>20</v>
      </c>
      <c r="O17" s="28"/>
      <c r="P17" s="13"/>
      <c r="Q17" s="30" t="s">
        <v>324</v>
      </c>
    </row>
    <row r="18" spans="1:17" ht="12.75">
      <c r="A18" s="5" t="s">
        <v>164</v>
      </c>
      <c r="B18" t="s">
        <v>152</v>
      </c>
      <c r="C18" s="28">
        <v>38</v>
      </c>
      <c r="D18" s="13">
        <v>180</v>
      </c>
      <c r="E18" s="28">
        <v>12</v>
      </c>
      <c r="F18" s="13">
        <v>24</v>
      </c>
      <c r="G18" s="28"/>
      <c r="H18" s="13"/>
      <c r="I18" s="28"/>
      <c r="J18" s="13"/>
      <c r="K18" s="28"/>
      <c r="L18" s="13"/>
      <c r="M18" s="28">
        <v>1</v>
      </c>
      <c r="N18" s="13">
        <v>20</v>
      </c>
      <c r="O18" s="28"/>
      <c r="P18" s="13"/>
      <c r="Q18" s="30" t="s">
        <v>324</v>
      </c>
    </row>
    <row r="19" spans="1:17" ht="12.75">
      <c r="A19" s="5" t="s">
        <v>165</v>
      </c>
      <c r="B19" t="s">
        <v>153</v>
      </c>
      <c r="C19" s="28">
        <v>90</v>
      </c>
      <c r="D19" s="13">
        <v>290</v>
      </c>
      <c r="E19" s="28">
        <v>18</v>
      </c>
      <c r="F19" s="13">
        <v>46</v>
      </c>
      <c r="G19" s="28"/>
      <c r="H19" s="13"/>
      <c r="I19" s="28"/>
      <c r="J19" s="13"/>
      <c r="K19" s="28"/>
      <c r="L19" s="13"/>
      <c r="M19" s="28">
        <v>1</v>
      </c>
      <c r="N19" s="13">
        <v>20</v>
      </c>
      <c r="O19" s="28"/>
      <c r="P19" s="13"/>
      <c r="Q19" s="30" t="s">
        <v>324</v>
      </c>
    </row>
    <row r="20" spans="1:17" ht="12.75">
      <c r="A20" s="5" t="s">
        <v>311</v>
      </c>
      <c r="B20" t="s">
        <v>153</v>
      </c>
      <c r="C20" s="28">
        <v>120</v>
      </c>
      <c r="D20" s="13">
        <v>360</v>
      </c>
      <c r="E20" s="28">
        <v>25</v>
      </c>
      <c r="F20" s="13">
        <v>60</v>
      </c>
      <c r="G20" s="28"/>
      <c r="H20" s="13"/>
      <c r="I20" s="28"/>
      <c r="J20" s="13"/>
      <c r="K20" s="28"/>
      <c r="L20" s="13"/>
      <c r="M20" s="28">
        <v>1</v>
      </c>
      <c r="N20" s="13">
        <v>20</v>
      </c>
      <c r="O20" s="28"/>
      <c r="P20" s="13"/>
      <c r="Q20" s="30" t="s">
        <v>324</v>
      </c>
    </row>
    <row r="21" spans="1:17" ht="12.75">
      <c r="A21" s="5" t="s">
        <v>166</v>
      </c>
      <c r="B21" t="s">
        <v>159</v>
      </c>
      <c r="C21" s="28">
        <v>70</v>
      </c>
      <c r="D21" s="13">
        <v>190</v>
      </c>
      <c r="E21" s="28">
        <v>16</v>
      </c>
      <c r="F21" s="13">
        <v>28</v>
      </c>
      <c r="G21" s="28"/>
      <c r="H21" s="13"/>
      <c r="I21" s="28"/>
      <c r="J21" s="13"/>
      <c r="K21" s="28"/>
      <c r="L21" s="13"/>
      <c r="M21" s="28"/>
      <c r="N21" s="13"/>
      <c r="O21" s="28"/>
      <c r="P21" s="13"/>
      <c r="Q21" s="30"/>
    </row>
    <row r="22" spans="1:17" ht="12.75">
      <c r="A22" s="5" t="s">
        <v>167</v>
      </c>
      <c r="B22" t="s">
        <v>160</v>
      </c>
      <c r="C22" s="28">
        <v>90</v>
      </c>
      <c r="D22" s="13">
        <v>280</v>
      </c>
      <c r="E22" s="28">
        <v>18</v>
      </c>
      <c r="F22" s="13">
        <v>44</v>
      </c>
      <c r="G22" s="28"/>
      <c r="H22" s="13"/>
      <c r="I22" s="28"/>
      <c r="J22" s="13"/>
      <c r="K22" s="28"/>
      <c r="L22" s="13"/>
      <c r="M22" s="28"/>
      <c r="N22" s="13"/>
      <c r="O22" s="28"/>
      <c r="P22" s="13"/>
      <c r="Q22" s="30"/>
    </row>
    <row r="23" spans="1:17" ht="12.75">
      <c r="A23" s="5" t="s">
        <v>162</v>
      </c>
      <c r="B23" t="s">
        <v>169</v>
      </c>
      <c r="C23" s="28">
        <v>90</v>
      </c>
      <c r="D23" s="13">
        <v>280</v>
      </c>
      <c r="E23" s="28">
        <v>18</v>
      </c>
      <c r="F23" s="13">
        <v>44</v>
      </c>
      <c r="G23" s="28"/>
      <c r="H23" s="13"/>
      <c r="I23" s="28"/>
      <c r="J23" s="13"/>
      <c r="K23" s="28"/>
      <c r="L23" s="13"/>
      <c r="M23" s="28"/>
      <c r="N23" s="13"/>
      <c r="O23" s="28"/>
      <c r="P23" s="13"/>
      <c r="Q23" s="30"/>
    </row>
    <row r="24" spans="1:17" ht="12.75">
      <c r="A24" s="5" t="s">
        <v>161</v>
      </c>
      <c r="B24" t="s">
        <v>170</v>
      </c>
      <c r="C24" s="28">
        <v>90</v>
      </c>
      <c r="D24" s="13">
        <v>280</v>
      </c>
      <c r="E24" s="28">
        <v>18</v>
      </c>
      <c r="F24" s="13">
        <v>44</v>
      </c>
      <c r="G24" s="28"/>
      <c r="H24" s="13"/>
      <c r="I24" s="28"/>
      <c r="J24" s="13"/>
      <c r="K24" s="28"/>
      <c r="L24" s="13"/>
      <c r="M24" s="28"/>
      <c r="N24" s="13"/>
      <c r="O24" s="28"/>
      <c r="P24" s="13"/>
      <c r="Q24" s="30"/>
    </row>
    <row r="25" spans="1:17" ht="12.75">
      <c r="A25" s="5" t="s">
        <v>458</v>
      </c>
      <c r="B25" t="s">
        <v>459</v>
      </c>
      <c r="C25" s="28">
        <v>90</v>
      </c>
      <c r="D25" s="13">
        <v>280</v>
      </c>
      <c r="E25" s="28">
        <v>18</v>
      </c>
      <c r="F25" s="13">
        <v>44</v>
      </c>
      <c r="G25" s="28"/>
      <c r="H25" s="13"/>
      <c r="I25" s="28"/>
      <c r="J25" s="13"/>
      <c r="K25" s="28"/>
      <c r="L25" s="13"/>
      <c r="M25" s="28"/>
      <c r="N25" s="13"/>
      <c r="O25" s="28"/>
      <c r="P25" s="13"/>
      <c r="Q25" s="30"/>
    </row>
    <row r="26" spans="1:17" ht="12.75">
      <c r="A26" s="5" t="s">
        <v>168</v>
      </c>
      <c r="B26" t="s">
        <v>172</v>
      </c>
      <c r="C26" s="28">
        <v>110</v>
      </c>
      <c r="D26" s="13">
        <v>320</v>
      </c>
      <c r="E26" s="28">
        <v>24</v>
      </c>
      <c r="F26" s="13">
        <v>48</v>
      </c>
      <c r="G26" s="28"/>
      <c r="H26" s="13"/>
      <c r="I26" s="28"/>
      <c r="J26" s="13"/>
      <c r="K26" s="28"/>
      <c r="L26" s="13"/>
      <c r="M26" s="28"/>
      <c r="N26" s="13"/>
      <c r="O26" s="28"/>
      <c r="P26" s="13"/>
      <c r="Q26" s="30"/>
    </row>
    <row r="27" spans="1:17" ht="12.75">
      <c r="A27" s="5" t="s">
        <v>174</v>
      </c>
      <c r="B27" t="s">
        <v>171</v>
      </c>
      <c r="C27" s="28">
        <v>120</v>
      </c>
      <c r="D27" s="13">
        <v>360</v>
      </c>
      <c r="E27" s="28">
        <v>25</v>
      </c>
      <c r="F27" s="13">
        <v>60</v>
      </c>
      <c r="G27" s="28"/>
      <c r="H27" s="13"/>
      <c r="I27" s="28"/>
      <c r="J27" s="13"/>
      <c r="K27" s="28"/>
      <c r="L27" s="13"/>
      <c r="M27" s="28"/>
      <c r="N27" s="13"/>
      <c r="O27" s="28"/>
      <c r="P27" s="13"/>
      <c r="Q27" s="30"/>
    </row>
    <row r="28" spans="1:17" ht="12.75">
      <c r="A28" s="5" t="s">
        <v>134</v>
      </c>
      <c r="B28" t="s">
        <v>173</v>
      </c>
      <c r="C28" s="28">
        <v>120</v>
      </c>
      <c r="D28" s="13">
        <v>360</v>
      </c>
      <c r="E28" s="28">
        <v>25</v>
      </c>
      <c r="F28" s="13">
        <v>60</v>
      </c>
      <c r="G28" s="28"/>
      <c r="H28" s="13"/>
      <c r="I28" s="28"/>
      <c r="J28" s="13"/>
      <c r="K28" s="28"/>
      <c r="L28" s="13"/>
      <c r="M28" s="28"/>
      <c r="N28" s="13"/>
      <c r="O28" s="28"/>
      <c r="P28" s="13"/>
      <c r="Q28" s="30"/>
    </row>
    <row r="29" spans="1:17" ht="12.75">
      <c r="A29" s="5" t="s">
        <v>460</v>
      </c>
      <c r="B29" t="s">
        <v>457</v>
      </c>
      <c r="C29" s="28">
        <v>120</v>
      </c>
      <c r="D29" s="13">
        <v>360</v>
      </c>
      <c r="E29" s="28">
        <v>25</v>
      </c>
      <c r="F29" s="13">
        <v>60</v>
      </c>
      <c r="G29" s="28"/>
      <c r="H29" s="13"/>
      <c r="I29" s="26"/>
      <c r="K29" s="26"/>
      <c r="M29" s="26"/>
      <c r="O29" s="26"/>
      <c r="Q29" s="31"/>
    </row>
    <row r="32" ht="12.75">
      <c r="C32" t="s">
        <v>3</v>
      </c>
    </row>
    <row r="34" ht="12.75">
      <c r="C34" t="s">
        <v>0</v>
      </c>
    </row>
    <row r="38" ht="12.75">
      <c r="B38" t="s">
        <v>523</v>
      </c>
    </row>
  </sheetData>
  <mergeCells count="11">
    <mergeCell ref="A5:A6"/>
    <mergeCell ref="B5:B6"/>
    <mergeCell ref="E5:F5"/>
    <mergeCell ref="O5:P5"/>
    <mergeCell ref="M5:N5"/>
    <mergeCell ref="Q5:Q6"/>
    <mergeCell ref="B3:Q3"/>
    <mergeCell ref="G5:H5"/>
    <mergeCell ref="I5:J5"/>
    <mergeCell ref="K5:L5"/>
    <mergeCell ref="C5:D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127"/>
  <sheetViews>
    <sheetView workbookViewId="0" topLeftCell="A1">
      <pane xSplit="1" ySplit="3" topLeftCell="Q4" activePane="bottomRight" state="frozen"/>
      <selection pane="topLeft" activeCell="A1" sqref="A1"/>
      <selection pane="topRight" activeCell="B1" sqref="B1"/>
      <selection pane="bottomLeft" activeCell="A4" sqref="A4"/>
      <selection pane="bottomRight" activeCell="B1" sqref="B1"/>
    </sheetView>
  </sheetViews>
  <sheetFormatPr defaultColWidth="9.140625" defaultRowHeight="12.75"/>
  <cols>
    <col min="1" max="1" width="28.140625" style="0" bestFit="1" customWidth="1"/>
    <col min="2" max="2" width="25.00390625" style="0" bestFit="1" customWidth="1"/>
    <col min="3" max="3" width="18.7109375" style="0" bestFit="1" customWidth="1"/>
    <col min="4" max="4" width="15.28125" style="0" bestFit="1" customWidth="1"/>
    <col min="5" max="5" width="9.7109375" style="0" bestFit="1" customWidth="1"/>
    <col min="6" max="6" width="12.421875" style="0" bestFit="1" customWidth="1"/>
    <col min="7" max="7" width="9.57421875" style="0" bestFit="1" customWidth="1"/>
    <col min="8" max="8" width="8.57421875" style="0" bestFit="1" customWidth="1"/>
    <col min="9" max="9" width="7.57421875" style="0" bestFit="1" customWidth="1"/>
    <col min="10" max="10" width="9.7109375" style="0" bestFit="1" customWidth="1"/>
    <col min="11" max="11" width="8.7109375" style="0" bestFit="1" customWidth="1"/>
    <col min="12" max="12" width="8.00390625" style="0" bestFit="1" customWidth="1"/>
    <col min="13" max="13" width="8.28125" style="0" bestFit="1" customWidth="1"/>
    <col min="14" max="14" width="7.7109375" style="0" bestFit="1" customWidth="1"/>
    <col min="15" max="15" width="11.57421875" style="0" bestFit="1" customWidth="1"/>
    <col min="16" max="17" width="7.421875" style="0" bestFit="1" customWidth="1"/>
    <col min="18" max="18" width="18.00390625" style="0" bestFit="1" customWidth="1"/>
    <col min="19" max="19" width="21.7109375" style="0" bestFit="1" customWidth="1"/>
    <col min="20" max="20" width="47.57421875" style="0" bestFit="1" customWidth="1"/>
  </cols>
  <sheetData>
    <row r="1" ht="12.75">
      <c r="A1" s="1" t="s">
        <v>176</v>
      </c>
    </row>
    <row r="3" spans="1:20" ht="12.75">
      <c r="A3" s="4" t="s">
        <v>295</v>
      </c>
      <c r="B3" s="4" t="s">
        <v>298</v>
      </c>
      <c r="C3" s="4" t="s">
        <v>370</v>
      </c>
      <c r="D3" s="4" t="s">
        <v>299</v>
      </c>
      <c r="E3" s="4" t="s">
        <v>304</v>
      </c>
      <c r="F3" s="4" t="s">
        <v>296</v>
      </c>
      <c r="G3" s="4" t="s">
        <v>309</v>
      </c>
      <c r="H3" s="4" t="s">
        <v>310</v>
      </c>
      <c r="I3" s="4" t="s">
        <v>498</v>
      </c>
      <c r="J3" s="4" t="s">
        <v>421</v>
      </c>
      <c r="K3" s="4" t="s">
        <v>447</v>
      </c>
      <c r="L3" s="4" t="s">
        <v>499</v>
      </c>
      <c r="M3" s="4" t="s">
        <v>300</v>
      </c>
      <c r="N3" s="4" t="s">
        <v>301</v>
      </c>
      <c r="O3" s="4" t="s">
        <v>497</v>
      </c>
      <c r="P3" s="4" t="s">
        <v>297</v>
      </c>
      <c r="Q3" s="4" t="s">
        <v>302</v>
      </c>
      <c r="R3" s="4" t="s">
        <v>303</v>
      </c>
      <c r="S3" s="4" t="s">
        <v>308</v>
      </c>
      <c r="T3" s="4" t="s">
        <v>351</v>
      </c>
    </row>
    <row r="4" spans="1:19" ht="12.75">
      <c r="A4" s="5" t="s">
        <v>177</v>
      </c>
      <c r="B4" t="s">
        <v>307</v>
      </c>
      <c r="D4" t="s">
        <v>312</v>
      </c>
      <c r="E4" t="s">
        <v>305</v>
      </c>
      <c r="F4" t="s">
        <v>311</v>
      </c>
      <c r="M4">
        <v>3</v>
      </c>
      <c r="N4">
        <v>3</v>
      </c>
      <c r="S4" t="s">
        <v>420</v>
      </c>
    </row>
    <row r="5" spans="1:19" ht="12.75">
      <c r="A5" s="5" t="s">
        <v>180</v>
      </c>
      <c r="E5" t="s">
        <v>313</v>
      </c>
      <c r="F5" t="s">
        <v>131</v>
      </c>
      <c r="S5" t="s">
        <v>393</v>
      </c>
    </row>
    <row r="6" spans="1:20" ht="12.75">
      <c r="A6" s="5" t="s">
        <v>349</v>
      </c>
      <c r="B6" t="s">
        <v>374</v>
      </c>
      <c r="C6" t="s">
        <v>371</v>
      </c>
      <c r="D6" t="s">
        <v>342</v>
      </c>
      <c r="E6" t="s">
        <v>305</v>
      </c>
      <c r="F6" t="s">
        <v>131</v>
      </c>
      <c r="S6" t="s">
        <v>373</v>
      </c>
      <c r="T6" t="s">
        <v>375</v>
      </c>
    </row>
    <row r="7" spans="1:5" ht="12.75">
      <c r="A7" s="5" t="s">
        <v>182</v>
      </c>
      <c r="B7" t="s">
        <v>314</v>
      </c>
      <c r="D7" t="s">
        <v>358</v>
      </c>
      <c r="E7" t="s">
        <v>313</v>
      </c>
    </row>
    <row r="8" spans="1:19" ht="12.75">
      <c r="A8" s="5" t="s">
        <v>185</v>
      </c>
      <c r="B8" t="s">
        <v>316</v>
      </c>
      <c r="C8" t="s">
        <v>316</v>
      </c>
      <c r="D8" t="s">
        <v>409</v>
      </c>
      <c r="E8" t="s">
        <v>325</v>
      </c>
      <c r="F8" t="s">
        <v>306</v>
      </c>
      <c r="P8">
        <v>100</v>
      </c>
      <c r="S8" t="s">
        <v>332</v>
      </c>
    </row>
    <row r="9" spans="1:6" ht="12.75">
      <c r="A9" s="5" t="s">
        <v>188</v>
      </c>
      <c r="B9" t="s">
        <v>318</v>
      </c>
      <c r="D9" t="s">
        <v>319</v>
      </c>
      <c r="E9" t="s">
        <v>317</v>
      </c>
      <c r="F9" t="s">
        <v>135</v>
      </c>
    </row>
    <row r="10" spans="1:19" ht="12.75">
      <c r="A10" s="5" t="s">
        <v>191</v>
      </c>
      <c r="B10" t="s">
        <v>326</v>
      </c>
      <c r="D10" t="s">
        <v>323</v>
      </c>
      <c r="E10" t="s">
        <v>305</v>
      </c>
      <c r="S10" t="s">
        <v>419</v>
      </c>
    </row>
    <row r="11" spans="1:19" ht="12.75">
      <c r="A11" s="5" t="s">
        <v>194</v>
      </c>
      <c r="B11" t="s">
        <v>320</v>
      </c>
      <c r="D11" t="s">
        <v>409</v>
      </c>
      <c r="E11" t="s">
        <v>317</v>
      </c>
      <c r="F11" t="s">
        <v>306</v>
      </c>
      <c r="S11" t="s">
        <v>364</v>
      </c>
    </row>
    <row r="12" spans="1:20" ht="12.75">
      <c r="A12" s="5" t="s">
        <v>197</v>
      </c>
      <c r="D12" t="s">
        <v>321</v>
      </c>
      <c r="E12" t="s">
        <v>317</v>
      </c>
      <c r="F12" t="s">
        <v>306</v>
      </c>
      <c r="S12" t="s">
        <v>350</v>
      </c>
      <c r="T12" t="s">
        <v>352</v>
      </c>
    </row>
    <row r="13" spans="1:19" ht="12.75">
      <c r="A13" s="5" t="s">
        <v>200</v>
      </c>
      <c r="B13" t="s">
        <v>322</v>
      </c>
      <c r="D13" t="s">
        <v>360</v>
      </c>
      <c r="E13" t="s">
        <v>313</v>
      </c>
      <c r="F13" t="s">
        <v>131</v>
      </c>
      <c r="S13" t="s">
        <v>383</v>
      </c>
    </row>
    <row r="14" spans="1:19" ht="12.75">
      <c r="A14" s="5" t="s">
        <v>203</v>
      </c>
      <c r="E14" t="s">
        <v>313</v>
      </c>
      <c r="S14" t="s">
        <v>412</v>
      </c>
    </row>
    <row r="15" spans="1:6" ht="12.75">
      <c r="A15" s="5" t="s">
        <v>206</v>
      </c>
      <c r="E15" t="s">
        <v>313</v>
      </c>
      <c r="F15" t="s">
        <v>132</v>
      </c>
    </row>
    <row r="16" spans="1:20" ht="12.75">
      <c r="A16" s="5" t="s">
        <v>209</v>
      </c>
      <c r="B16" t="s">
        <v>327</v>
      </c>
      <c r="D16" t="s">
        <v>359</v>
      </c>
      <c r="E16" t="s">
        <v>313</v>
      </c>
      <c r="S16" t="s">
        <v>393</v>
      </c>
      <c r="T16" t="s">
        <v>403</v>
      </c>
    </row>
    <row r="17" spans="1:19" ht="12.75">
      <c r="A17" s="5" t="s">
        <v>212</v>
      </c>
      <c r="D17" t="s">
        <v>409</v>
      </c>
      <c r="E17" t="s">
        <v>317</v>
      </c>
      <c r="F17" t="s">
        <v>306</v>
      </c>
      <c r="P17">
        <v>100</v>
      </c>
      <c r="S17" t="s">
        <v>363</v>
      </c>
    </row>
    <row r="18" spans="1:19" ht="12.75">
      <c r="A18" s="5" t="s">
        <v>215</v>
      </c>
      <c r="D18" t="s">
        <v>409</v>
      </c>
      <c r="E18" t="s">
        <v>317</v>
      </c>
      <c r="F18" t="s">
        <v>306</v>
      </c>
      <c r="P18">
        <v>100</v>
      </c>
      <c r="S18" t="s">
        <v>363</v>
      </c>
    </row>
    <row r="19" spans="1:20" ht="12.75">
      <c r="A19" s="5" t="s">
        <v>218</v>
      </c>
      <c r="B19" t="s">
        <v>328</v>
      </c>
      <c r="C19" t="s">
        <v>328</v>
      </c>
      <c r="D19" t="s">
        <v>417</v>
      </c>
      <c r="E19" t="s">
        <v>313</v>
      </c>
      <c r="S19" t="s">
        <v>418</v>
      </c>
      <c r="T19" t="s">
        <v>416</v>
      </c>
    </row>
    <row r="20" spans="1:19" ht="12.75">
      <c r="A20" s="5" t="s">
        <v>221</v>
      </c>
      <c r="D20" t="s">
        <v>409</v>
      </c>
      <c r="E20" t="s">
        <v>317</v>
      </c>
      <c r="F20" t="s">
        <v>306</v>
      </c>
      <c r="P20">
        <v>100</v>
      </c>
      <c r="S20" t="s">
        <v>363</v>
      </c>
    </row>
    <row r="21" spans="1:19" ht="12.75">
      <c r="A21" s="5" t="s">
        <v>224</v>
      </c>
      <c r="B21" t="s">
        <v>329</v>
      </c>
      <c r="D21" t="s">
        <v>415</v>
      </c>
      <c r="E21" t="s">
        <v>305</v>
      </c>
      <c r="F21" t="s">
        <v>306</v>
      </c>
      <c r="S21" t="s">
        <v>363</v>
      </c>
    </row>
    <row r="22" spans="1:19" ht="12.75">
      <c r="A22" s="5" t="s">
        <v>227</v>
      </c>
      <c r="D22" t="s">
        <v>409</v>
      </c>
      <c r="E22" t="s">
        <v>317</v>
      </c>
      <c r="F22" t="s">
        <v>306</v>
      </c>
      <c r="P22">
        <v>100</v>
      </c>
      <c r="S22" t="s">
        <v>363</v>
      </c>
    </row>
    <row r="23" spans="1:19" ht="12.75">
      <c r="A23" s="5" t="s">
        <v>230</v>
      </c>
      <c r="D23" t="s">
        <v>409</v>
      </c>
      <c r="E23" t="s">
        <v>317</v>
      </c>
      <c r="F23" t="s">
        <v>306</v>
      </c>
      <c r="P23">
        <v>100</v>
      </c>
      <c r="S23" t="s">
        <v>363</v>
      </c>
    </row>
    <row r="24" spans="1:6" ht="12.75">
      <c r="A24" s="5" t="s">
        <v>232</v>
      </c>
      <c r="D24" t="s">
        <v>319</v>
      </c>
      <c r="E24" t="s">
        <v>317</v>
      </c>
      <c r="F24" t="s">
        <v>135</v>
      </c>
    </row>
    <row r="25" spans="1:19" ht="12.75">
      <c r="A25" s="5" t="s">
        <v>235</v>
      </c>
      <c r="D25" t="s">
        <v>409</v>
      </c>
      <c r="E25" t="s">
        <v>317</v>
      </c>
      <c r="F25" t="s">
        <v>306</v>
      </c>
      <c r="S25" t="s">
        <v>363</v>
      </c>
    </row>
    <row r="26" spans="1:6" ht="12.75">
      <c r="A26" s="5" t="s">
        <v>238</v>
      </c>
      <c r="B26" t="s">
        <v>330</v>
      </c>
      <c r="C26" t="s">
        <v>330</v>
      </c>
      <c r="D26" t="s">
        <v>319</v>
      </c>
      <c r="E26" t="s">
        <v>317</v>
      </c>
      <c r="F26" t="s">
        <v>135</v>
      </c>
    </row>
    <row r="27" spans="1:19" ht="12.75">
      <c r="A27" s="5" t="s">
        <v>241</v>
      </c>
      <c r="B27" t="s">
        <v>333</v>
      </c>
      <c r="D27" t="s">
        <v>315</v>
      </c>
      <c r="E27" t="s">
        <v>317</v>
      </c>
      <c r="F27" t="s">
        <v>306</v>
      </c>
      <c r="P27">
        <v>300</v>
      </c>
      <c r="R27" t="s">
        <v>331</v>
      </c>
      <c r="S27" t="s">
        <v>332</v>
      </c>
    </row>
    <row r="28" spans="1:19" ht="12.75">
      <c r="A28" s="5" t="s">
        <v>244</v>
      </c>
      <c r="D28" t="s">
        <v>321</v>
      </c>
      <c r="E28" t="s">
        <v>317</v>
      </c>
      <c r="F28" t="s">
        <v>306</v>
      </c>
      <c r="S28" t="s">
        <v>413</v>
      </c>
    </row>
    <row r="29" spans="1:5" ht="12.75">
      <c r="A29" s="5" t="s">
        <v>247</v>
      </c>
      <c r="D29" t="s">
        <v>321</v>
      </c>
      <c r="E29" t="s">
        <v>317</v>
      </c>
    </row>
    <row r="30" spans="1:6" ht="12.75">
      <c r="A30" s="5" t="s">
        <v>250</v>
      </c>
      <c r="B30" t="s">
        <v>334</v>
      </c>
      <c r="C30" t="s">
        <v>334</v>
      </c>
      <c r="D30" t="s">
        <v>319</v>
      </c>
      <c r="E30" t="s">
        <v>317</v>
      </c>
      <c r="F30" t="s">
        <v>135</v>
      </c>
    </row>
    <row r="31" spans="1:19" ht="12.75">
      <c r="A31" s="5" t="s">
        <v>253</v>
      </c>
      <c r="B31" t="s">
        <v>335</v>
      </c>
      <c r="C31" t="s">
        <v>372</v>
      </c>
      <c r="D31" t="s">
        <v>319</v>
      </c>
      <c r="E31" t="s">
        <v>317</v>
      </c>
      <c r="F31" t="s">
        <v>135</v>
      </c>
      <c r="S31" t="s">
        <v>336</v>
      </c>
    </row>
    <row r="32" spans="1:6" ht="12.75">
      <c r="A32" s="5" t="s">
        <v>256</v>
      </c>
      <c r="D32" t="s">
        <v>319</v>
      </c>
      <c r="E32" t="s">
        <v>317</v>
      </c>
      <c r="F32" t="s">
        <v>135</v>
      </c>
    </row>
    <row r="33" spans="1:19" ht="12.75">
      <c r="A33" s="5" t="s">
        <v>259</v>
      </c>
      <c r="E33" t="s">
        <v>313</v>
      </c>
      <c r="S33" t="s">
        <v>412</v>
      </c>
    </row>
    <row r="34" spans="1:6" ht="12.75">
      <c r="A34" s="5" t="s">
        <v>262</v>
      </c>
      <c r="D34" t="s">
        <v>319</v>
      </c>
      <c r="E34" t="s">
        <v>317</v>
      </c>
      <c r="F34" t="s">
        <v>135</v>
      </c>
    </row>
    <row r="35" spans="1:5" ht="12.75">
      <c r="A35" s="5" t="s">
        <v>265</v>
      </c>
      <c r="E35" t="s">
        <v>313</v>
      </c>
    </row>
    <row r="36" spans="1:6" ht="12.75">
      <c r="A36" s="5" t="s">
        <v>268</v>
      </c>
      <c r="D36" t="s">
        <v>319</v>
      </c>
      <c r="E36" t="s">
        <v>317</v>
      </c>
      <c r="F36" t="s">
        <v>135</v>
      </c>
    </row>
    <row r="37" spans="1:19" ht="12.75">
      <c r="A37" s="5" t="s">
        <v>271</v>
      </c>
      <c r="D37" t="s">
        <v>409</v>
      </c>
      <c r="E37" t="s">
        <v>317</v>
      </c>
      <c r="F37" t="s">
        <v>306</v>
      </c>
      <c r="S37" t="s">
        <v>364</v>
      </c>
    </row>
    <row r="38" spans="1:19" ht="12.75">
      <c r="A38" s="5" t="s">
        <v>274</v>
      </c>
      <c r="B38" t="s">
        <v>337</v>
      </c>
      <c r="D38" t="s">
        <v>338</v>
      </c>
      <c r="E38" t="s">
        <v>317</v>
      </c>
      <c r="F38" t="s">
        <v>306</v>
      </c>
      <c r="S38" t="s">
        <v>339</v>
      </c>
    </row>
    <row r="39" spans="1:19" ht="12.75">
      <c r="A39" s="5" t="s">
        <v>277</v>
      </c>
      <c r="D39" t="s">
        <v>409</v>
      </c>
      <c r="E39" t="s">
        <v>317</v>
      </c>
      <c r="F39" t="s">
        <v>306</v>
      </c>
      <c r="S39" t="s">
        <v>363</v>
      </c>
    </row>
    <row r="40" spans="1:19" ht="12.75">
      <c r="A40" s="5" t="s">
        <v>280</v>
      </c>
      <c r="D40" t="s">
        <v>338</v>
      </c>
      <c r="E40" t="s">
        <v>317</v>
      </c>
      <c r="F40" t="s">
        <v>306</v>
      </c>
      <c r="S40" t="s">
        <v>340</v>
      </c>
    </row>
    <row r="41" spans="1:5" ht="12.75">
      <c r="A41" s="5" t="s">
        <v>283</v>
      </c>
      <c r="E41" t="s">
        <v>313</v>
      </c>
    </row>
    <row r="42" spans="1:6" ht="12.75">
      <c r="A42" s="5" t="s">
        <v>286</v>
      </c>
      <c r="D42" t="s">
        <v>319</v>
      </c>
      <c r="E42" t="s">
        <v>317</v>
      </c>
      <c r="F42" t="s">
        <v>135</v>
      </c>
    </row>
    <row r="43" spans="1:19" ht="12.75">
      <c r="A43" s="5" t="s">
        <v>289</v>
      </c>
      <c r="B43" t="s">
        <v>341</v>
      </c>
      <c r="C43" t="s">
        <v>341</v>
      </c>
      <c r="D43" t="s">
        <v>319</v>
      </c>
      <c r="E43" t="s">
        <v>317</v>
      </c>
      <c r="F43" t="s">
        <v>135</v>
      </c>
      <c r="S43" t="s">
        <v>336</v>
      </c>
    </row>
    <row r="44" spans="1:6" ht="12.75">
      <c r="A44" s="5" t="s">
        <v>292</v>
      </c>
      <c r="D44" t="s">
        <v>319</v>
      </c>
      <c r="E44" t="s">
        <v>317</v>
      </c>
      <c r="F44" t="s">
        <v>135</v>
      </c>
    </row>
    <row r="45" spans="1:20" ht="12.75">
      <c r="A45" s="5" t="s">
        <v>345</v>
      </c>
      <c r="B45" t="s">
        <v>322</v>
      </c>
      <c r="D45" t="s">
        <v>360</v>
      </c>
      <c r="E45" t="s">
        <v>313</v>
      </c>
      <c r="F45" t="s">
        <v>306</v>
      </c>
      <c r="S45" t="s">
        <v>343</v>
      </c>
      <c r="T45" t="s">
        <v>375</v>
      </c>
    </row>
    <row r="46" spans="1:20" ht="12.75">
      <c r="A46" s="5" t="s">
        <v>178</v>
      </c>
      <c r="D46" t="s">
        <v>321</v>
      </c>
      <c r="E46" t="s">
        <v>317</v>
      </c>
      <c r="F46" t="s">
        <v>306</v>
      </c>
      <c r="P46">
        <v>400</v>
      </c>
      <c r="S46" t="s">
        <v>350</v>
      </c>
      <c r="T46" t="s">
        <v>352</v>
      </c>
    </row>
    <row r="47" spans="1:19" ht="12.75">
      <c r="A47" s="5" t="s">
        <v>181</v>
      </c>
      <c r="D47" t="s">
        <v>321</v>
      </c>
      <c r="E47" t="s">
        <v>317</v>
      </c>
      <c r="F47" t="s">
        <v>306</v>
      </c>
      <c r="S47" t="s">
        <v>413</v>
      </c>
    </row>
    <row r="48" spans="1:5" ht="12.75">
      <c r="A48" s="5" t="s">
        <v>183</v>
      </c>
      <c r="B48" t="s">
        <v>354</v>
      </c>
      <c r="C48" t="s">
        <v>354</v>
      </c>
      <c r="D48" t="s">
        <v>355</v>
      </c>
      <c r="E48" t="s">
        <v>313</v>
      </c>
    </row>
    <row r="49" spans="1:19" ht="12.75">
      <c r="A49" s="5" t="s">
        <v>186</v>
      </c>
      <c r="D49" t="s">
        <v>409</v>
      </c>
      <c r="E49" t="s">
        <v>317</v>
      </c>
      <c r="F49" t="s">
        <v>306</v>
      </c>
      <c r="P49">
        <v>100</v>
      </c>
      <c r="S49" t="s">
        <v>363</v>
      </c>
    </row>
    <row r="50" spans="1:20" ht="12.75">
      <c r="A50" s="5" t="s">
        <v>189</v>
      </c>
      <c r="D50" t="s">
        <v>321</v>
      </c>
      <c r="E50" t="s">
        <v>317</v>
      </c>
      <c r="F50" t="s">
        <v>306</v>
      </c>
      <c r="S50" t="s">
        <v>350</v>
      </c>
      <c r="T50" t="s">
        <v>352</v>
      </c>
    </row>
    <row r="51" spans="1:19" ht="12.75">
      <c r="A51" s="5" t="s">
        <v>192</v>
      </c>
      <c r="B51" t="s">
        <v>316</v>
      </c>
      <c r="C51" t="s">
        <v>356</v>
      </c>
      <c r="D51" t="s">
        <v>409</v>
      </c>
      <c r="E51" t="s">
        <v>317</v>
      </c>
      <c r="F51" t="s">
        <v>306</v>
      </c>
      <c r="S51" t="s">
        <v>332</v>
      </c>
    </row>
    <row r="52" spans="1:5" ht="12.75">
      <c r="A52" s="5" t="s">
        <v>195</v>
      </c>
      <c r="D52" t="s">
        <v>357</v>
      </c>
      <c r="E52" t="s">
        <v>313</v>
      </c>
    </row>
    <row r="53" spans="1:19" ht="12.75">
      <c r="A53" s="5" t="s">
        <v>198</v>
      </c>
      <c r="D53" t="s">
        <v>321</v>
      </c>
      <c r="E53" t="s">
        <v>305</v>
      </c>
      <c r="F53" t="s">
        <v>306</v>
      </c>
      <c r="S53" t="s">
        <v>413</v>
      </c>
    </row>
    <row r="54" spans="1:6" ht="12.75">
      <c r="A54" s="5" t="s">
        <v>201</v>
      </c>
      <c r="D54" t="s">
        <v>338</v>
      </c>
      <c r="E54" t="s">
        <v>317</v>
      </c>
      <c r="F54" t="s">
        <v>306</v>
      </c>
    </row>
    <row r="55" spans="1:5" ht="12.75">
      <c r="A55" s="5" t="s">
        <v>204</v>
      </c>
      <c r="E55" t="s">
        <v>313</v>
      </c>
    </row>
    <row r="56" spans="1:19" ht="12.75">
      <c r="A56" s="5" t="s">
        <v>207</v>
      </c>
      <c r="D56" t="s">
        <v>321</v>
      </c>
      <c r="E56" t="s">
        <v>305</v>
      </c>
      <c r="F56" t="s">
        <v>306</v>
      </c>
      <c r="S56" t="s">
        <v>413</v>
      </c>
    </row>
    <row r="57" spans="1:19" ht="12.75">
      <c r="A57" s="5" t="s">
        <v>210</v>
      </c>
      <c r="D57" t="s">
        <v>321</v>
      </c>
      <c r="E57" t="s">
        <v>305</v>
      </c>
      <c r="F57" t="s">
        <v>306</v>
      </c>
      <c r="S57" t="s">
        <v>413</v>
      </c>
    </row>
    <row r="58" spans="1:19" ht="12.75">
      <c r="A58" s="5" t="s">
        <v>213</v>
      </c>
      <c r="D58" t="s">
        <v>409</v>
      </c>
      <c r="E58" t="s">
        <v>317</v>
      </c>
      <c r="F58" t="s">
        <v>306</v>
      </c>
      <c r="P58">
        <v>100</v>
      </c>
      <c r="S58" t="s">
        <v>363</v>
      </c>
    </row>
    <row r="59" spans="1:20" ht="12.75">
      <c r="A59" s="5" t="s">
        <v>216</v>
      </c>
      <c r="D59" t="s">
        <v>321</v>
      </c>
      <c r="E59" t="s">
        <v>317</v>
      </c>
      <c r="F59" t="s">
        <v>306</v>
      </c>
      <c r="S59" t="s">
        <v>350</v>
      </c>
      <c r="T59" t="s">
        <v>352</v>
      </c>
    </row>
    <row r="60" spans="1:6" ht="12.75">
      <c r="A60" s="5" t="s">
        <v>219</v>
      </c>
      <c r="D60" t="s">
        <v>319</v>
      </c>
      <c r="E60" t="s">
        <v>317</v>
      </c>
      <c r="F60" t="s">
        <v>135</v>
      </c>
    </row>
    <row r="61" spans="1:19" ht="12.75">
      <c r="A61" s="5" t="s">
        <v>222</v>
      </c>
      <c r="E61" t="s">
        <v>313</v>
      </c>
      <c r="S61" t="s">
        <v>393</v>
      </c>
    </row>
    <row r="62" spans="1:6" ht="12.75">
      <c r="A62" s="5" t="s">
        <v>225</v>
      </c>
      <c r="D62" t="s">
        <v>319</v>
      </c>
      <c r="E62" t="s">
        <v>317</v>
      </c>
      <c r="F62" t="s">
        <v>135</v>
      </c>
    </row>
    <row r="63" spans="1:19" ht="12.75">
      <c r="A63" s="5" t="s">
        <v>228</v>
      </c>
      <c r="D63" t="s">
        <v>409</v>
      </c>
      <c r="E63" t="s">
        <v>317</v>
      </c>
      <c r="F63" t="s">
        <v>306</v>
      </c>
      <c r="P63">
        <v>300</v>
      </c>
      <c r="S63" t="s">
        <v>363</v>
      </c>
    </row>
    <row r="64" spans="1:6" ht="12.75">
      <c r="A64" s="5" t="s">
        <v>231</v>
      </c>
      <c r="D64" t="s">
        <v>319</v>
      </c>
      <c r="E64" t="s">
        <v>317</v>
      </c>
      <c r="F64" t="s">
        <v>135</v>
      </c>
    </row>
    <row r="65" spans="1:6" ht="12.75">
      <c r="A65" s="5" t="s">
        <v>233</v>
      </c>
      <c r="D65" t="s">
        <v>321</v>
      </c>
      <c r="E65" t="s">
        <v>305</v>
      </c>
      <c r="F65" t="s">
        <v>306</v>
      </c>
    </row>
    <row r="66" spans="1:4" ht="12.75">
      <c r="A66" s="5" t="s">
        <v>236</v>
      </c>
      <c r="B66" t="s">
        <v>314</v>
      </c>
      <c r="D66" t="s">
        <v>358</v>
      </c>
    </row>
    <row r="67" spans="1:19" ht="12.75">
      <c r="A67" s="5" t="s">
        <v>239</v>
      </c>
      <c r="E67" t="s">
        <v>313</v>
      </c>
      <c r="S67" t="s">
        <v>412</v>
      </c>
    </row>
    <row r="68" spans="1:20" ht="12.75">
      <c r="A68" s="5" t="s">
        <v>344</v>
      </c>
      <c r="B68" t="s">
        <v>374</v>
      </c>
      <c r="D68" t="s">
        <v>342</v>
      </c>
      <c r="E68" t="s">
        <v>305</v>
      </c>
      <c r="F68" t="s">
        <v>306</v>
      </c>
      <c r="S68" t="s">
        <v>343</v>
      </c>
      <c r="T68" t="s">
        <v>375</v>
      </c>
    </row>
    <row r="69" spans="1:6" ht="12.75">
      <c r="A69" s="5" t="s">
        <v>242</v>
      </c>
      <c r="D69" t="s">
        <v>319</v>
      </c>
      <c r="E69" t="s">
        <v>317</v>
      </c>
      <c r="F69" t="s">
        <v>135</v>
      </c>
    </row>
    <row r="70" spans="1:5" ht="12.75">
      <c r="A70" s="5" t="s">
        <v>245</v>
      </c>
      <c r="D70" t="s">
        <v>355</v>
      </c>
      <c r="E70" t="s">
        <v>313</v>
      </c>
    </row>
    <row r="71" spans="1:5" ht="12.75">
      <c r="A71" s="5" t="s">
        <v>248</v>
      </c>
      <c r="D71" t="s">
        <v>360</v>
      </c>
      <c r="E71" t="s">
        <v>313</v>
      </c>
    </row>
    <row r="72" spans="1:5" ht="12.75">
      <c r="A72" s="5" t="s">
        <v>251</v>
      </c>
      <c r="D72" t="s">
        <v>338</v>
      </c>
      <c r="E72" t="s">
        <v>313</v>
      </c>
    </row>
    <row r="73" spans="1:6" ht="12.75">
      <c r="A73" s="5" t="s">
        <v>254</v>
      </c>
      <c r="B73" t="s">
        <v>361</v>
      </c>
      <c r="C73" t="s">
        <v>376</v>
      </c>
      <c r="D73" t="s">
        <v>362</v>
      </c>
      <c r="E73" t="s">
        <v>317</v>
      </c>
      <c r="F73" t="s">
        <v>135</v>
      </c>
    </row>
    <row r="74" spans="1:4" ht="12.75">
      <c r="A74" s="5" t="s">
        <v>257</v>
      </c>
      <c r="B74" t="s">
        <v>314</v>
      </c>
      <c r="D74" t="s">
        <v>358</v>
      </c>
    </row>
    <row r="75" spans="1:19" ht="12.75">
      <c r="A75" s="5" t="s">
        <v>260</v>
      </c>
      <c r="B75" t="s">
        <v>329</v>
      </c>
      <c r="D75" t="s">
        <v>415</v>
      </c>
      <c r="E75" t="s">
        <v>317</v>
      </c>
      <c r="F75" t="s">
        <v>306</v>
      </c>
      <c r="S75" t="s">
        <v>363</v>
      </c>
    </row>
    <row r="76" spans="1:19" ht="12.75">
      <c r="A76" s="5" t="s">
        <v>263</v>
      </c>
      <c r="E76" t="s">
        <v>313</v>
      </c>
      <c r="S76" t="s">
        <v>412</v>
      </c>
    </row>
    <row r="77" spans="1:19" ht="12.75">
      <c r="A77" s="5" t="s">
        <v>266</v>
      </c>
      <c r="B77" t="s">
        <v>329</v>
      </c>
      <c r="D77" t="s">
        <v>415</v>
      </c>
      <c r="E77" t="s">
        <v>317</v>
      </c>
      <c r="F77" t="s">
        <v>306</v>
      </c>
      <c r="S77" t="s">
        <v>363</v>
      </c>
    </row>
    <row r="78" spans="1:19" ht="12.75">
      <c r="A78" s="5" t="s">
        <v>269</v>
      </c>
      <c r="B78" t="s">
        <v>320</v>
      </c>
      <c r="D78" t="s">
        <v>365</v>
      </c>
      <c r="E78" t="s">
        <v>305</v>
      </c>
      <c r="F78" t="s">
        <v>306</v>
      </c>
      <c r="S78" t="s">
        <v>364</v>
      </c>
    </row>
    <row r="79" spans="1:20" ht="12.75">
      <c r="A79" s="5" t="s">
        <v>272</v>
      </c>
      <c r="D79" t="s">
        <v>321</v>
      </c>
      <c r="E79" t="s">
        <v>305</v>
      </c>
      <c r="F79" t="s">
        <v>306</v>
      </c>
      <c r="S79" t="s">
        <v>413</v>
      </c>
      <c r="T79" t="s">
        <v>414</v>
      </c>
    </row>
    <row r="80" spans="1:19" ht="12.75">
      <c r="A80" s="5" t="s">
        <v>275</v>
      </c>
      <c r="D80" t="s">
        <v>409</v>
      </c>
      <c r="E80" t="s">
        <v>317</v>
      </c>
      <c r="F80" t="s">
        <v>306</v>
      </c>
      <c r="P80">
        <v>100</v>
      </c>
      <c r="S80" t="s">
        <v>363</v>
      </c>
    </row>
    <row r="81" spans="1:19" ht="12.75">
      <c r="A81" s="5" t="s">
        <v>278</v>
      </c>
      <c r="D81" t="s">
        <v>409</v>
      </c>
      <c r="E81" t="s">
        <v>317</v>
      </c>
      <c r="F81" t="s">
        <v>306</v>
      </c>
      <c r="P81">
        <v>100</v>
      </c>
      <c r="S81" t="s">
        <v>363</v>
      </c>
    </row>
    <row r="82" spans="1:6" ht="12.75">
      <c r="A82" s="5" t="s">
        <v>281</v>
      </c>
      <c r="D82" t="s">
        <v>321</v>
      </c>
      <c r="E82" t="s">
        <v>317</v>
      </c>
      <c r="F82" t="s">
        <v>306</v>
      </c>
    </row>
    <row r="83" spans="1:19" ht="12.75">
      <c r="A83" s="5" t="s">
        <v>284</v>
      </c>
      <c r="E83" t="s">
        <v>313</v>
      </c>
      <c r="S83" t="s">
        <v>412</v>
      </c>
    </row>
    <row r="84" spans="1:19" ht="12.75">
      <c r="A84" s="5" t="s">
        <v>287</v>
      </c>
      <c r="D84" t="s">
        <v>409</v>
      </c>
      <c r="E84" t="s">
        <v>317</v>
      </c>
      <c r="F84" t="s">
        <v>306</v>
      </c>
      <c r="P84">
        <v>100</v>
      </c>
      <c r="S84" t="s">
        <v>363</v>
      </c>
    </row>
    <row r="85" spans="1:6" ht="12.75">
      <c r="A85" s="5" t="s">
        <v>290</v>
      </c>
      <c r="D85" t="s">
        <v>321</v>
      </c>
      <c r="E85" t="s">
        <v>305</v>
      </c>
      <c r="F85" t="s">
        <v>306</v>
      </c>
    </row>
    <row r="86" spans="1:19" ht="12.75">
      <c r="A86" s="5" t="s">
        <v>293</v>
      </c>
      <c r="B86" t="s">
        <v>366</v>
      </c>
      <c r="D86" t="s">
        <v>367</v>
      </c>
      <c r="E86" t="s">
        <v>305</v>
      </c>
      <c r="F86" t="s">
        <v>306</v>
      </c>
      <c r="S86" t="s">
        <v>363</v>
      </c>
    </row>
    <row r="87" spans="1:19" ht="12.75">
      <c r="A87" s="5" t="s">
        <v>294</v>
      </c>
      <c r="D87" t="s">
        <v>409</v>
      </c>
      <c r="E87" t="s">
        <v>317</v>
      </c>
      <c r="F87" t="s">
        <v>306</v>
      </c>
      <c r="P87">
        <v>100</v>
      </c>
      <c r="S87" t="s">
        <v>363</v>
      </c>
    </row>
    <row r="88" spans="1:6" ht="12.75">
      <c r="A88" s="5" t="s">
        <v>179</v>
      </c>
      <c r="D88" t="s">
        <v>321</v>
      </c>
      <c r="E88" t="s">
        <v>305</v>
      </c>
      <c r="F88" t="s">
        <v>306</v>
      </c>
    </row>
    <row r="89" spans="1:20" ht="12.75">
      <c r="A89" s="5" t="s">
        <v>348</v>
      </c>
      <c r="B89" t="s">
        <v>322</v>
      </c>
      <c r="C89" t="s">
        <v>371</v>
      </c>
      <c r="D89" t="s">
        <v>360</v>
      </c>
      <c r="E89" t="s">
        <v>313</v>
      </c>
      <c r="F89" t="s">
        <v>131</v>
      </c>
      <c r="S89" t="s">
        <v>373</v>
      </c>
      <c r="T89" t="s">
        <v>353</v>
      </c>
    </row>
    <row r="90" spans="1:19" ht="12.75">
      <c r="A90" s="5" t="s">
        <v>184</v>
      </c>
      <c r="D90" t="s">
        <v>409</v>
      </c>
      <c r="E90" t="s">
        <v>317</v>
      </c>
      <c r="F90" t="s">
        <v>306</v>
      </c>
      <c r="P90">
        <v>100</v>
      </c>
      <c r="S90" t="s">
        <v>363</v>
      </c>
    </row>
    <row r="91" spans="1:19" ht="12.75">
      <c r="A91" s="5" t="s">
        <v>187</v>
      </c>
      <c r="B91" t="s">
        <v>377</v>
      </c>
      <c r="C91" t="s">
        <v>377</v>
      </c>
      <c r="D91" t="s">
        <v>319</v>
      </c>
      <c r="E91" t="s">
        <v>317</v>
      </c>
      <c r="F91" t="s">
        <v>135</v>
      </c>
      <c r="S91" t="s">
        <v>378</v>
      </c>
    </row>
    <row r="92" spans="1:19" ht="12.75">
      <c r="A92" s="5" t="s">
        <v>190</v>
      </c>
      <c r="D92" t="s">
        <v>409</v>
      </c>
      <c r="E92" t="s">
        <v>317</v>
      </c>
      <c r="F92" t="s">
        <v>306</v>
      </c>
      <c r="P92">
        <v>100</v>
      </c>
      <c r="S92" t="s">
        <v>363</v>
      </c>
    </row>
    <row r="93" spans="1:6" ht="12.75">
      <c r="A93" s="5" t="s">
        <v>193</v>
      </c>
      <c r="B93" t="s">
        <v>379</v>
      </c>
      <c r="C93" t="s">
        <v>381</v>
      </c>
      <c r="D93" t="s">
        <v>380</v>
      </c>
      <c r="E93" t="s">
        <v>317</v>
      </c>
      <c r="F93" t="s">
        <v>135</v>
      </c>
    </row>
    <row r="94" spans="1:19" ht="12.75">
      <c r="A94" s="5" t="s">
        <v>196</v>
      </c>
      <c r="D94" t="s">
        <v>321</v>
      </c>
      <c r="E94" t="s">
        <v>305</v>
      </c>
      <c r="F94" t="s">
        <v>306</v>
      </c>
      <c r="S94" t="s">
        <v>413</v>
      </c>
    </row>
    <row r="95" spans="1:19" ht="12.75">
      <c r="A95" s="5" t="s">
        <v>199</v>
      </c>
      <c r="D95" t="s">
        <v>409</v>
      </c>
      <c r="E95" t="s">
        <v>317</v>
      </c>
      <c r="F95" t="s">
        <v>306</v>
      </c>
      <c r="S95" t="s">
        <v>364</v>
      </c>
    </row>
    <row r="96" spans="1:5" ht="12.75">
      <c r="A96" s="5" t="s">
        <v>202</v>
      </c>
      <c r="E96" t="s">
        <v>313</v>
      </c>
    </row>
    <row r="97" spans="1:20" ht="12.75">
      <c r="A97" s="5" t="s">
        <v>205</v>
      </c>
      <c r="E97" t="s">
        <v>305</v>
      </c>
      <c r="S97" t="s">
        <v>350</v>
      </c>
      <c r="T97" t="s">
        <v>352</v>
      </c>
    </row>
    <row r="98" spans="1:19" ht="12.75">
      <c r="A98" s="5" t="s">
        <v>208</v>
      </c>
      <c r="B98" t="s">
        <v>314</v>
      </c>
      <c r="C98" t="s">
        <v>382</v>
      </c>
      <c r="D98" t="s">
        <v>358</v>
      </c>
      <c r="E98" t="s">
        <v>305</v>
      </c>
      <c r="F98" t="s">
        <v>306</v>
      </c>
      <c r="S98" t="s">
        <v>384</v>
      </c>
    </row>
    <row r="99" spans="1:6" ht="12.75">
      <c r="A99" s="5" t="s">
        <v>211</v>
      </c>
      <c r="B99" t="s">
        <v>385</v>
      </c>
      <c r="C99" t="s">
        <v>385</v>
      </c>
      <c r="D99" t="s">
        <v>319</v>
      </c>
      <c r="E99" t="s">
        <v>317</v>
      </c>
      <c r="F99" t="s">
        <v>135</v>
      </c>
    </row>
    <row r="100" spans="1:19" ht="12.75">
      <c r="A100" s="5" t="s">
        <v>214</v>
      </c>
      <c r="D100" t="s">
        <v>357</v>
      </c>
      <c r="E100" t="s">
        <v>313</v>
      </c>
      <c r="S100" t="s">
        <v>393</v>
      </c>
    </row>
    <row r="101" spans="1:6" ht="12.75">
      <c r="A101" s="5" t="s">
        <v>217</v>
      </c>
      <c r="B101" t="s">
        <v>386</v>
      </c>
      <c r="C101" t="s">
        <v>388</v>
      </c>
      <c r="D101" t="s">
        <v>387</v>
      </c>
      <c r="E101" t="s">
        <v>317</v>
      </c>
      <c r="F101" t="s">
        <v>135</v>
      </c>
    </row>
    <row r="102" spans="1:19" ht="12.75">
      <c r="A102" s="5" t="s">
        <v>220</v>
      </c>
      <c r="E102" t="s">
        <v>313</v>
      </c>
      <c r="S102" t="s">
        <v>412</v>
      </c>
    </row>
    <row r="103" spans="1:19" ht="12.75">
      <c r="A103" s="5" t="s">
        <v>223</v>
      </c>
      <c r="D103" t="s">
        <v>409</v>
      </c>
      <c r="E103" t="s">
        <v>317</v>
      </c>
      <c r="F103" t="s">
        <v>306</v>
      </c>
      <c r="P103">
        <v>200</v>
      </c>
      <c r="S103" t="s">
        <v>363</v>
      </c>
    </row>
    <row r="104" spans="1:19" ht="12.75">
      <c r="A104" s="5" t="s">
        <v>226</v>
      </c>
      <c r="B104" t="s">
        <v>326</v>
      </c>
      <c r="D104" t="s">
        <v>323</v>
      </c>
      <c r="E104" t="s">
        <v>317</v>
      </c>
      <c r="F104" t="s">
        <v>306</v>
      </c>
      <c r="S104" t="s">
        <v>419</v>
      </c>
    </row>
    <row r="105" spans="1:19" ht="12.75">
      <c r="A105" s="5" t="s">
        <v>229</v>
      </c>
      <c r="B105" t="s">
        <v>390</v>
      </c>
      <c r="C105" t="s">
        <v>390</v>
      </c>
      <c r="D105" t="s">
        <v>389</v>
      </c>
      <c r="E105" t="s">
        <v>313</v>
      </c>
      <c r="F105" t="s">
        <v>306</v>
      </c>
      <c r="M105">
        <v>2</v>
      </c>
      <c r="P105">
        <v>60</v>
      </c>
      <c r="S105" t="s">
        <v>391</v>
      </c>
    </row>
    <row r="106" spans="1:20" ht="12.75">
      <c r="A106" s="5" t="s">
        <v>346</v>
      </c>
      <c r="B106" t="s">
        <v>322</v>
      </c>
      <c r="D106" t="s">
        <v>360</v>
      </c>
      <c r="E106" t="s">
        <v>313</v>
      </c>
      <c r="F106" t="s">
        <v>306</v>
      </c>
      <c r="S106" t="s">
        <v>343</v>
      </c>
      <c r="T106" t="s">
        <v>375</v>
      </c>
    </row>
    <row r="107" spans="1:5" ht="12.75">
      <c r="A107" s="5" t="s">
        <v>234</v>
      </c>
      <c r="E107" t="s">
        <v>313</v>
      </c>
    </row>
    <row r="108" spans="1:20" ht="12.75">
      <c r="A108" s="5" t="s">
        <v>237</v>
      </c>
      <c r="B108" t="s">
        <v>392</v>
      </c>
      <c r="D108" t="s">
        <v>359</v>
      </c>
      <c r="E108" t="s">
        <v>313</v>
      </c>
      <c r="S108" t="s">
        <v>393</v>
      </c>
      <c r="T108" t="s">
        <v>394</v>
      </c>
    </row>
    <row r="109" spans="1:20" ht="12.75">
      <c r="A109" s="5" t="s">
        <v>240</v>
      </c>
      <c r="D109" t="s">
        <v>321</v>
      </c>
      <c r="E109" t="s">
        <v>317</v>
      </c>
      <c r="F109" t="s">
        <v>306</v>
      </c>
      <c r="T109" t="s">
        <v>395</v>
      </c>
    </row>
    <row r="110" spans="1:19" ht="12.75">
      <c r="A110" s="5" t="s">
        <v>243</v>
      </c>
      <c r="D110" t="s">
        <v>409</v>
      </c>
      <c r="E110" t="s">
        <v>317</v>
      </c>
      <c r="F110" t="s">
        <v>306</v>
      </c>
      <c r="P110">
        <v>100</v>
      </c>
      <c r="S110" t="s">
        <v>363</v>
      </c>
    </row>
    <row r="111" spans="1:6" ht="12.75">
      <c r="A111" s="5" t="s">
        <v>246</v>
      </c>
      <c r="B111" t="s">
        <v>386</v>
      </c>
      <c r="C111" t="s">
        <v>388</v>
      </c>
      <c r="D111" t="s">
        <v>387</v>
      </c>
      <c r="E111" t="s">
        <v>317</v>
      </c>
      <c r="F111" t="s">
        <v>135</v>
      </c>
    </row>
    <row r="112" spans="1:20" ht="12.75">
      <c r="A112" s="5" t="s">
        <v>249</v>
      </c>
      <c r="B112" t="s">
        <v>396</v>
      </c>
      <c r="D112" t="s">
        <v>397</v>
      </c>
      <c r="E112" t="s">
        <v>305</v>
      </c>
      <c r="F112" t="s">
        <v>306</v>
      </c>
      <c r="Q112" t="s">
        <v>324</v>
      </c>
      <c r="S112" t="s">
        <v>364</v>
      </c>
      <c r="T112" t="s">
        <v>398</v>
      </c>
    </row>
    <row r="113" spans="1:19" ht="12.75">
      <c r="A113" s="5" t="s">
        <v>252</v>
      </c>
      <c r="B113" t="s">
        <v>326</v>
      </c>
      <c r="D113" t="s">
        <v>323</v>
      </c>
      <c r="E113" t="s">
        <v>317</v>
      </c>
      <c r="F113" t="s">
        <v>306</v>
      </c>
      <c r="S113" t="s">
        <v>419</v>
      </c>
    </row>
    <row r="114" spans="1:6" ht="12.75">
      <c r="A114" s="5" t="s">
        <v>255</v>
      </c>
      <c r="B114" t="s">
        <v>400</v>
      </c>
      <c r="C114" t="s">
        <v>399</v>
      </c>
      <c r="D114" t="s">
        <v>401</v>
      </c>
      <c r="E114" t="s">
        <v>317</v>
      </c>
      <c r="F114" t="s">
        <v>135</v>
      </c>
    </row>
    <row r="115" spans="1:5" ht="12.75">
      <c r="A115" s="5" t="s">
        <v>258</v>
      </c>
      <c r="D115" t="s">
        <v>355</v>
      </c>
      <c r="E115" t="s">
        <v>313</v>
      </c>
    </row>
    <row r="116" spans="1:19" ht="12.75">
      <c r="A116" s="5" t="s">
        <v>261</v>
      </c>
      <c r="D116" t="s">
        <v>409</v>
      </c>
      <c r="E116" t="s">
        <v>317</v>
      </c>
      <c r="F116" t="s">
        <v>306</v>
      </c>
      <c r="P116">
        <v>100</v>
      </c>
      <c r="S116" t="s">
        <v>363</v>
      </c>
    </row>
    <row r="117" spans="1:19" ht="12.75">
      <c r="A117" s="5" t="s">
        <v>264</v>
      </c>
      <c r="D117" t="s">
        <v>358</v>
      </c>
      <c r="E117" t="s">
        <v>313</v>
      </c>
      <c r="S117" t="s">
        <v>393</v>
      </c>
    </row>
    <row r="118" spans="1:19" ht="12.75">
      <c r="A118" s="5" t="s">
        <v>267</v>
      </c>
      <c r="B118" t="s">
        <v>314</v>
      </c>
      <c r="C118" t="s">
        <v>314</v>
      </c>
      <c r="D118" t="s">
        <v>358</v>
      </c>
      <c r="E118" t="s">
        <v>317</v>
      </c>
      <c r="F118" t="s">
        <v>306</v>
      </c>
      <c r="P118">
        <v>300</v>
      </c>
      <c r="S118" t="s">
        <v>363</v>
      </c>
    </row>
    <row r="119" spans="1:20" ht="12.75">
      <c r="A119" s="5" t="s">
        <v>270</v>
      </c>
      <c r="B119" t="s">
        <v>402</v>
      </c>
      <c r="C119" t="s">
        <v>402</v>
      </c>
      <c r="D119" t="s">
        <v>359</v>
      </c>
      <c r="E119" t="s">
        <v>313</v>
      </c>
      <c r="S119" t="s">
        <v>393</v>
      </c>
      <c r="T119" t="s">
        <v>404</v>
      </c>
    </row>
    <row r="120" spans="1:20" ht="12.75">
      <c r="A120" s="5" t="s">
        <v>347</v>
      </c>
      <c r="B120" t="s">
        <v>374</v>
      </c>
      <c r="D120" t="s">
        <v>342</v>
      </c>
      <c r="E120" t="s">
        <v>305</v>
      </c>
      <c r="F120" t="s">
        <v>306</v>
      </c>
      <c r="S120" t="s">
        <v>343</v>
      </c>
      <c r="T120" t="s">
        <v>375</v>
      </c>
    </row>
    <row r="121" spans="1:5" ht="12.75">
      <c r="A121" s="5" t="s">
        <v>273</v>
      </c>
      <c r="C121" t="s">
        <v>405</v>
      </c>
      <c r="D121" t="s">
        <v>355</v>
      </c>
      <c r="E121" t="s">
        <v>313</v>
      </c>
    </row>
    <row r="122" spans="1:19" ht="12.75">
      <c r="A122" s="5" t="s">
        <v>276</v>
      </c>
      <c r="D122" t="s">
        <v>321</v>
      </c>
      <c r="E122" t="s">
        <v>317</v>
      </c>
      <c r="F122" t="s">
        <v>306</v>
      </c>
      <c r="S122" t="s">
        <v>413</v>
      </c>
    </row>
    <row r="123" spans="1:6" ht="12.75">
      <c r="A123" s="5" t="s">
        <v>279</v>
      </c>
      <c r="F123" t="s">
        <v>311</v>
      </c>
    </row>
    <row r="124" spans="1:19" ht="12.75">
      <c r="A124" s="5" t="s">
        <v>282</v>
      </c>
      <c r="D124" t="s">
        <v>321</v>
      </c>
      <c r="E124" t="s">
        <v>317</v>
      </c>
      <c r="F124" t="s">
        <v>306</v>
      </c>
      <c r="S124" t="s">
        <v>413</v>
      </c>
    </row>
    <row r="125" spans="1:4" ht="12.75">
      <c r="A125" s="5" t="s">
        <v>285</v>
      </c>
      <c r="C125" t="s">
        <v>406</v>
      </c>
      <c r="D125" t="s">
        <v>355</v>
      </c>
    </row>
    <row r="126" spans="1:20" ht="12.75">
      <c r="A126" s="5" t="s">
        <v>288</v>
      </c>
      <c r="B126" t="s">
        <v>408</v>
      </c>
      <c r="D126" t="s">
        <v>409</v>
      </c>
      <c r="E126" t="s">
        <v>305</v>
      </c>
      <c r="F126" t="s">
        <v>306</v>
      </c>
      <c r="S126" t="s">
        <v>411</v>
      </c>
      <c r="T126" t="s">
        <v>410</v>
      </c>
    </row>
    <row r="127" spans="1:19" ht="12.75">
      <c r="A127" s="5" t="s">
        <v>291</v>
      </c>
      <c r="B127" t="s">
        <v>316</v>
      </c>
      <c r="C127" t="s">
        <v>407</v>
      </c>
      <c r="D127" t="s">
        <v>409</v>
      </c>
      <c r="E127" t="s">
        <v>317</v>
      </c>
      <c r="F127" t="s">
        <v>306</v>
      </c>
      <c r="S127" t="s">
        <v>332</v>
      </c>
    </row>
  </sheetData>
  <autoFilter ref="A3:T127"/>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1" sqref="C1"/>
    </sheetView>
  </sheetViews>
  <sheetFormatPr defaultColWidth="9.140625" defaultRowHeight="12.75"/>
  <cols>
    <col min="1" max="1" width="28.140625" style="0" bestFit="1" customWidth="1"/>
    <col min="2" max="2" width="27.00390625" style="0" customWidth="1"/>
    <col min="3" max="3" width="13.28125" style="0" bestFit="1" customWidth="1"/>
    <col min="4" max="4" width="12.8515625" style="0" bestFit="1" customWidth="1"/>
    <col min="5" max="5" width="10.7109375" style="0" bestFit="1" customWidth="1"/>
    <col min="6" max="6" width="12.421875" style="0" bestFit="1" customWidth="1"/>
    <col min="7" max="7" width="9.57421875" style="0" bestFit="1" customWidth="1"/>
    <col min="8" max="8" width="8.57421875" style="0" bestFit="1" customWidth="1"/>
    <col min="9" max="9" width="7.57421875" style="0" bestFit="1" customWidth="1"/>
    <col min="10" max="10" width="9.7109375" style="0" bestFit="1" customWidth="1"/>
    <col min="11" max="11" width="8.7109375" style="0" bestFit="1" customWidth="1"/>
    <col min="12" max="12" width="8.00390625" style="0" bestFit="1" customWidth="1"/>
    <col min="13" max="13" width="8.28125" style="0" bestFit="1" customWidth="1"/>
    <col min="14" max="14" width="7.7109375" style="0" bestFit="1" customWidth="1"/>
    <col min="15" max="15" width="11.57421875" style="0" bestFit="1" customWidth="1"/>
    <col min="16" max="17" width="7.421875" style="0" bestFit="1" customWidth="1"/>
    <col min="18" max="18" width="13.7109375" style="0" bestFit="1" customWidth="1"/>
    <col min="19" max="19" width="56.28125" style="0" customWidth="1"/>
    <col min="20" max="20" width="96.140625" style="0" bestFit="1" customWidth="1"/>
  </cols>
  <sheetData>
    <row r="1" ht="12.75">
      <c r="A1" s="1" t="s">
        <v>2</v>
      </c>
    </row>
    <row r="3" spans="1:20" ht="12.75">
      <c r="A3" s="4" t="s">
        <v>295</v>
      </c>
      <c r="B3" s="4" t="s">
        <v>298</v>
      </c>
      <c r="C3" s="4" t="s">
        <v>370</v>
      </c>
      <c r="D3" s="4" t="s">
        <v>299</v>
      </c>
      <c r="E3" s="4" t="s">
        <v>304</v>
      </c>
      <c r="F3" s="4" t="s">
        <v>296</v>
      </c>
      <c r="G3" s="4" t="s">
        <v>309</v>
      </c>
      <c r="H3" s="4" t="s">
        <v>310</v>
      </c>
      <c r="I3" s="4" t="s">
        <v>498</v>
      </c>
      <c r="J3" s="4" t="s">
        <v>421</v>
      </c>
      <c r="K3" s="4" t="s">
        <v>447</v>
      </c>
      <c r="L3" s="4" t="s">
        <v>499</v>
      </c>
      <c r="M3" s="4" t="s">
        <v>300</v>
      </c>
      <c r="N3" s="4" t="s">
        <v>301</v>
      </c>
      <c r="O3" s="4" t="s">
        <v>497</v>
      </c>
      <c r="P3" s="4" t="s">
        <v>297</v>
      </c>
      <c r="Q3" s="4" t="s">
        <v>302</v>
      </c>
      <c r="R3" s="4" t="s">
        <v>303</v>
      </c>
      <c r="S3" s="4" t="s">
        <v>308</v>
      </c>
      <c r="T3" s="4" t="s">
        <v>351</v>
      </c>
    </row>
    <row r="4" spans="1:20" ht="12.75">
      <c r="A4" s="5" t="s">
        <v>4</v>
      </c>
      <c r="B4" t="s">
        <v>6</v>
      </c>
      <c r="D4" t="s">
        <v>5</v>
      </c>
      <c r="E4" t="s">
        <v>7</v>
      </c>
      <c r="F4" t="s">
        <v>140</v>
      </c>
      <c r="G4">
        <v>85</v>
      </c>
      <c r="H4">
        <v>22</v>
      </c>
      <c r="I4">
        <v>6</v>
      </c>
      <c r="J4">
        <v>57</v>
      </c>
      <c r="L4">
        <v>44</v>
      </c>
      <c r="M4">
        <v>2</v>
      </c>
      <c r="O4">
        <v>35.6</v>
      </c>
      <c r="S4" t="s">
        <v>24</v>
      </c>
      <c r="T4" t="s">
        <v>22</v>
      </c>
    </row>
    <row r="5" spans="1:19" ht="12.75">
      <c r="A5" s="5" t="s">
        <v>35</v>
      </c>
      <c r="B5" t="s">
        <v>36</v>
      </c>
      <c r="D5" t="s">
        <v>37</v>
      </c>
      <c r="E5" t="s">
        <v>31</v>
      </c>
      <c r="F5" t="s">
        <v>162</v>
      </c>
      <c r="G5">
        <v>202</v>
      </c>
      <c r="H5">
        <v>26</v>
      </c>
      <c r="J5">
        <v>396</v>
      </c>
      <c r="L5">
        <v>60</v>
      </c>
      <c r="M5">
        <v>3</v>
      </c>
      <c r="N5">
        <v>25</v>
      </c>
      <c r="O5">
        <v>103.5</v>
      </c>
      <c r="S5" t="s">
        <v>38</v>
      </c>
    </row>
    <row r="6" spans="1:19" ht="12.75">
      <c r="A6" s="5" t="s">
        <v>39</v>
      </c>
      <c r="B6" t="s">
        <v>41</v>
      </c>
      <c r="D6" t="s">
        <v>40</v>
      </c>
      <c r="E6" t="s">
        <v>7</v>
      </c>
      <c r="F6" t="s">
        <v>458</v>
      </c>
      <c r="G6">
        <v>175</v>
      </c>
      <c r="H6">
        <v>43</v>
      </c>
      <c r="I6">
        <v>22</v>
      </c>
      <c r="J6">
        <v>2200</v>
      </c>
      <c r="L6">
        <v>450</v>
      </c>
      <c r="M6">
        <v>3</v>
      </c>
      <c r="N6">
        <v>7</v>
      </c>
      <c r="O6">
        <v>427.1</v>
      </c>
      <c r="R6" t="s">
        <v>42</v>
      </c>
      <c r="S6" t="s">
        <v>43</v>
      </c>
    </row>
    <row r="7" spans="1:20" ht="38.25">
      <c r="A7" s="5" t="s">
        <v>29</v>
      </c>
      <c r="B7" t="s">
        <v>30</v>
      </c>
      <c r="D7" t="s">
        <v>32</v>
      </c>
      <c r="E7" t="s">
        <v>31</v>
      </c>
      <c r="F7" t="s">
        <v>161</v>
      </c>
      <c r="G7">
        <v>371</v>
      </c>
      <c r="H7">
        <v>43</v>
      </c>
      <c r="I7">
        <v>23</v>
      </c>
      <c r="J7">
        <v>3673</v>
      </c>
      <c r="L7">
        <v>390</v>
      </c>
      <c r="M7">
        <v>4</v>
      </c>
      <c r="N7">
        <v>21</v>
      </c>
      <c r="O7">
        <v>308.9</v>
      </c>
      <c r="S7" t="s">
        <v>33</v>
      </c>
      <c r="T7" s="15" t="s">
        <v>34</v>
      </c>
    </row>
    <row r="8" spans="1:19" ht="12.75">
      <c r="A8" s="5" t="s">
        <v>8</v>
      </c>
      <c r="B8" t="s">
        <v>9</v>
      </c>
      <c r="C8" t="s">
        <v>19</v>
      </c>
      <c r="D8" t="s">
        <v>10</v>
      </c>
      <c r="E8" t="s">
        <v>11</v>
      </c>
      <c r="F8" t="s">
        <v>145</v>
      </c>
      <c r="G8">
        <v>120</v>
      </c>
      <c r="H8">
        <v>18</v>
      </c>
      <c r="I8">
        <v>9</v>
      </c>
      <c r="J8">
        <v>300</v>
      </c>
      <c r="K8">
        <v>150</v>
      </c>
      <c r="L8">
        <v>85</v>
      </c>
      <c r="M8">
        <v>2</v>
      </c>
      <c r="N8">
        <v>4</v>
      </c>
      <c r="O8">
        <v>41.5</v>
      </c>
      <c r="R8" t="s">
        <v>12</v>
      </c>
      <c r="S8" t="s">
        <v>13</v>
      </c>
    </row>
    <row r="9" spans="1:19" ht="12.75">
      <c r="A9" s="5" t="s">
        <v>25</v>
      </c>
      <c r="B9" t="s">
        <v>26</v>
      </c>
      <c r="D9" t="s">
        <v>27</v>
      </c>
      <c r="E9" t="s">
        <v>7</v>
      </c>
      <c r="F9" t="s">
        <v>161</v>
      </c>
      <c r="G9">
        <v>108</v>
      </c>
      <c r="H9">
        <v>34</v>
      </c>
      <c r="I9">
        <v>14</v>
      </c>
      <c r="J9">
        <v>400</v>
      </c>
      <c r="M9">
        <v>3</v>
      </c>
      <c r="N9">
        <v>10</v>
      </c>
      <c r="O9">
        <v>100</v>
      </c>
      <c r="S9" t="s">
        <v>28</v>
      </c>
    </row>
    <row r="10" spans="1:20" ht="12.75">
      <c r="A10" s="5" t="s">
        <v>44</v>
      </c>
      <c r="B10" t="s">
        <v>45</v>
      </c>
      <c r="C10" t="s">
        <v>46</v>
      </c>
      <c r="E10" t="s">
        <v>47</v>
      </c>
      <c r="F10" t="s">
        <v>306</v>
      </c>
      <c r="G10">
        <v>121</v>
      </c>
      <c r="H10">
        <v>15</v>
      </c>
      <c r="I10">
        <v>3</v>
      </c>
      <c r="J10">
        <v>45</v>
      </c>
      <c r="K10">
        <v>4.2</v>
      </c>
      <c r="L10">
        <v>200</v>
      </c>
      <c r="M10">
        <v>1</v>
      </c>
      <c r="N10">
        <v>1</v>
      </c>
      <c r="O10">
        <v>9</v>
      </c>
      <c r="P10">
        <v>170</v>
      </c>
      <c r="S10" t="s">
        <v>509</v>
      </c>
      <c r="T10" t="s">
        <v>510</v>
      </c>
    </row>
    <row r="11" spans="1:19" ht="12.75">
      <c r="A11" s="5" t="s">
        <v>14</v>
      </c>
      <c r="B11" t="s">
        <v>20</v>
      </c>
      <c r="C11" t="s">
        <v>18</v>
      </c>
      <c r="D11" t="s">
        <v>15</v>
      </c>
      <c r="E11" t="s">
        <v>317</v>
      </c>
      <c r="F11" t="s">
        <v>458</v>
      </c>
      <c r="G11">
        <v>227</v>
      </c>
      <c r="H11">
        <v>51</v>
      </c>
      <c r="I11">
        <v>28</v>
      </c>
      <c r="J11">
        <v>3556</v>
      </c>
      <c r="L11">
        <v>850</v>
      </c>
      <c r="M11">
        <v>3</v>
      </c>
      <c r="N11">
        <v>9</v>
      </c>
      <c r="O11">
        <v>585.5</v>
      </c>
      <c r="R11" t="s">
        <v>16</v>
      </c>
      <c r="S11" t="s">
        <v>17</v>
      </c>
    </row>
    <row r="15" ht="12.75">
      <c r="B15" t="s">
        <v>21</v>
      </c>
    </row>
    <row r="17" ht="12.75">
      <c r="B17" t="s">
        <v>23</v>
      </c>
    </row>
  </sheetData>
  <autoFilter ref="A3:T3"/>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Q51"/>
  <sheetViews>
    <sheetView workbookViewId="0" topLeftCell="A1">
      <selection activeCell="C1" sqref="C1"/>
    </sheetView>
  </sheetViews>
  <sheetFormatPr defaultColWidth="9.140625" defaultRowHeight="12.75"/>
  <cols>
    <col min="1" max="1" width="25.28125" style="0" customWidth="1"/>
    <col min="2" max="2" width="11.28125" style="0" customWidth="1"/>
    <col min="3" max="3" width="14.140625" style="0" customWidth="1"/>
    <col min="4" max="4" width="16.57421875" style="0" customWidth="1"/>
    <col min="5" max="5" width="14.140625" style="0" customWidth="1"/>
    <col min="6" max="6" width="14.57421875" style="0" customWidth="1"/>
  </cols>
  <sheetData>
    <row r="1" ht="12.75">
      <c r="A1" s="1" t="s">
        <v>429</v>
      </c>
    </row>
    <row r="2" ht="12.75">
      <c r="A2" s="1"/>
    </row>
    <row r="3" spans="1:17" ht="26.25" customHeight="1">
      <c r="A3" s="43" t="s">
        <v>511</v>
      </c>
      <c r="B3" s="43"/>
      <c r="C3" s="43"/>
      <c r="D3" s="43"/>
      <c r="E3" s="43"/>
      <c r="F3" s="43"/>
      <c r="G3" s="43"/>
      <c r="H3" s="43"/>
      <c r="I3" s="43"/>
      <c r="J3" s="43"/>
      <c r="K3" s="43"/>
      <c r="L3" s="43"/>
      <c r="M3" s="43"/>
      <c r="N3" s="43"/>
      <c r="O3" s="43"/>
      <c r="P3" s="43"/>
      <c r="Q3" s="2"/>
    </row>
    <row r="4" ht="12.75">
      <c r="A4" s="1"/>
    </row>
    <row r="5" ht="12.75">
      <c r="A5" s="1" t="s">
        <v>462</v>
      </c>
    </row>
    <row r="6" ht="12.75">
      <c r="A6" s="11"/>
    </row>
    <row r="7" spans="1:16" ht="39" customHeight="1">
      <c r="A7" s="45" t="s">
        <v>518</v>
      </c>
      <c r="B7" s="44"/>
      <c r="C7" s="44"/>
      <c r="D7" s="44"/>
      <c r="E7" s="44"/>
      <c r="F7" s="44"/>
      <c r="G7" s="44"/>
      <c r="H7" s="44"/>
      <c r="I7" s="44"/>
      <c r="J7" s="44"/>
      <c r="K7" s="44"/>
      <c r="L7" s="44"/>
      <c r="M7" s="44"/>
      <c r="N7" s="44"/>
      <c r="O7" s="44"/>
      <c r="P7" s="44"/>
    </row>
    <row r="8" ht="12.75">
      <c r="A8" s="11"/>
    </row>
    <row r="10" spans="1:6" ht="12.75">
      <c r="A10" s="9" t="s">
        <v>492</v>
      </c>
      <c r="B10" s="24"/>
      <c r="C10" s="8"/>
      <c r="D10" s="9" t="s">
        <v>486</v>
      </c>
      <c r="E10" s="19"/>
      <c r="F10" s="1" t="s">
        <v>351</v>
      </c>
    </row>
    <row r="11" spans="1:6" ht="12.75">
      <c r="A11" s="6" t="s">
        <v>422</v>
      </c>
      <c r="B11" s="5">
        <v>180</v>
      </c>
      <c r="C11" s="8"/>
      <c r="D11" s="6" t="s">
        <v>461</v>
      </c>
      <c r="E11" s="14">
        <f>1.34*B11^0.5</f>
        <v>17.97798653909831</v>
      </c>
      <c r="F11" t="s">
        <v>493</v>
      </c>
    </row>
    <row r="12" spans="1:6" ht="12.75">
      <c r="A12" s="6" t="s">
        <v>491</v>
      </c>
      <c r="B12" s="5">
        <v>820</v>
      </c>
      <c r="C12" s="8"/>
      <c r="D12" s="6" t="s">
        <v>512</v>
      </c>
      <c r="E12" s="14">
        <f>B12+B13+B14+(B15*0.09)+(B16*0.4)+(B17*1.5)</f>
        <v>934.8</v>
      </c>
      <c r="F12" t="s">
        <v>467</v>
      </c>
    </row>
    <row r="13" spans="1:6" ht="12.75">
      <c r="A13" s="6" t="s">
        <v>423</v>
      </c>
      <c r="B13" s="5">
        <v>59</v>
      </c>
      <c r="C13" s="8"/>
      <c r="D13" s="18" t="s">
        <v>515</v>
      </c>
      <c r="E13" s="14">
        <f>E12^3</f>
        <v>816875952.1919999</v>
      </c>
      <c r="F13" t="s">
        <v>513</v>
      </c>
    </row>
    <row r="14" spans="1:6" ht="12.75">
      <c r="A14" s="6" t="s">
        <v>428</v>
      </c>
      <c r="B14" s="5"/>
      <c r="C14" s="8"/>
      <c r="D14" s="18" t="s">
        <v>485</v>
      </c>
      <c r="E14" s="5">
        <v>64</v>
      </c>
      <c r="F14" t="s">
        <v>495</v>
      </c>
    </row>
    <row r="15" spans="1:6" ht="12.75">
      <c r="A15" s="6" t="s">
        <v>448</v>
      </c>
      <c r="B15" s="5">
        <v>620</v>
      </c>
      <c r="C15" s="8"/>
      <c r="D15" s="18" t="s">
        <v>424</v>
      </c>
      <c r="E15" s="14">
        <f>B18^2</f>
        <v>16900</v>
      </c>
      <c r="F15" t="s">
        <v>507</v>
      </c>
    </row>
    <row r="16" spans="1:6" ht="12.75">
      <c r="A16" s="6" t="s">
        <v>426</v>
      </c>
      <c r="B16" s="5"/>
      <c r="C16" s="8"/>
      <c r="D16" s="18" t="s">
        <v>484</v>
      </c>
      <c r="E16" s="14">
        <f>E15/((E13/E14)^0.6666)</f>
        <v>0.3097726076012478</v>
      </c>
      <c r="F16" t="s">
        <v>516</v>
      </c>
    </row>
    <row r="17" spans="1:3" ht="12.75">
      <c r="A17" s="6" t="s">
        <v>427</v>
      </c>
      <c r="B17" s="5"/>
      <c r="C17" s="8"/>
    </row>
    <row r="18" spans="1:4" ht="12.75">
      <c r="A18" s="6" t="s">
        <v>497</v>
      </c>
      <c r="B18" s="5">
        <v>130</v>
      </c>
      <c r="C18" s="8"/>
      <c r="D18" s="23" t="s">
        <v>494</v>
      </c>
    </row>
    <row r="19" spans="1:4" ht="12.75">
      <c r="A19" s="6" t="s">
        <v>425</v>
      </c>
      <c r="B19" s="5">
        <v>50</v>
      </c>
      <c r="C19" s="8"/>
      <c r="D19" s="23" t="s">
        <v>514</v>
      </c>
    </row>
    <row r="22" spans="1:7" ht="27.75" customHeight="1">
      <c r="A22" s="4" t="s">
        <v>432</v>
      </c>
      <c r="B22" s="4" t="s">
        <v>468</v>
      </c>
      <c r="C22" s="12" t="s">
        <v>469</v>
      </c>
      <c r="D22" s="12" t="s">
        <v>449</v>
      </c>
      <c r="E22" s="12" t="s">
        <v>451</v>
      </c>
      <c r="F22" s="12" t="s">
        <v>450</v>
      </c>
      <c r="G22" s="10" t="s">
        <v>351</v>
      </c>
    </row>
    <row r="23" spans="1:7" ht="12.75">
      <c r="A23" s="6" t="s">
        <v>430</v>
      </c>
      <c r="B23" s="20" t="s">
        <v>481</v>
      </c>
      <c r="C23" s="21">
        <v>0.5</v>
      </c>
      <c r="D23" s="22">
        <f>C23^2*E16/(C23*1.17+C23/10)+(B19/(E12*0.3333))</f>
        <v>0.2824358982830247</v>
      </c>
      <c r="E23" s="22">
        <f>C23^2.2*E16/(C23*1.17+C23/10)+(B19/(E12*0.3333))</f>
        <v>0.26664854018842926</v>
      </c>
      <c r="F23" s="22">
        <f>C23^2.4*E16/(C23*1.17+C23/10)+(B19/(E12*0.3333))</f>
        <v>0.2529048467062216</v>
      </c>
      <c r="G23" s="7" t="s">
        <v>446</v>
      </c>
    </row>
    <row r="24" spans="1:7" ht="12.75">
      <c r="A24" s="6" t="s">
        <v>433</v>
      </c>
      <c r="B24" s="20" t="s">
        <v>470</v>
      </c>
      <c r="C24" s="21">
        <v>1.5</v>
      </c>
      <c r="D24" s="22">
        <f>C24^2*E16/(C24*1.17+C24/10)+(B19/(E12*0.3333))</f>
        <v>0.5263513373391253</v>
      </c>
      <c r="E24" s="22">
        <f>C24^1.93*E16/(C24*1.17+C24/10)+(B19/(E12*0.3333))</f>
        <v>0.5161129051042325</v>
      </c>
      <c r="F24" s="22">
        <f>C24^1.857*E16/(C24*1.17+C24/10)+(B19/(E12*0.3333))</f>
        <v>0.5057407493087206</v>
      </c>
      <c r="G24" s="7"/>
    </row>
    <row r="25" spans="1:7" ht="12.75">
      <c r="A25" s="6" t="s">
        <v>434</v>
      </c>
      <c r="B25" s="20" t="s">
        <v>471</v>
      </c>
      <c r="C25" s="21">
        <v>5</v>
      </c>
      <c r="D25" s="22">
        <f>C25^2*E16/(C25*1.17+C27/10)+(B19/(E12*0.3333))</f>
        <v>1.243599184353743</v>
      </c>
      <c r="E25" s="22">
        <f>C25^1.93*E16/(C25*1.17+C25/10)+(B19/(E12*0.3333))</f>
        <v>1.2501140567682383</v>
      </c>
      <c r="F25" s="22">
        <f>C25^1.857*E16/(C25*1.17+C25/10)+(B19/(E12*0.3333))</f>
        <v>1.12932826962431</v>
      </c>
      <c r="G25" s="7"/>
    </row>
    <row r="26" spans="1:7" ht="12.75">
      <c r="A26" s="6" t="s">
        <v>435</v>
      </c>
      <c r="B26" s="20" t="s">
        <v>472</v>
      </c>
      <c r="C26" s="21">
        <v>8</v>
      </c>
      <c r="D26" s="22">
        <f>C26^2*E16/(C26*1.17+C26/10)+(B19/(E12*0.3333))</f>
        <v>2.1118016912037794</v>
      </c>
      <c r="E26" s="22">
        <f>C26^1.93*E16/(C26*1.17+C26/10)+(B19/(E12*0.3333))</f>
        <v>1.8474700055934017</v>
      </c>
      <c r="F26" s="22">
        <f>C26^1.857*E16/(C26*1.17+C26/10)+(B19/(E12*0.3333))</f>
        <v>1.6098753502912082</v>
      </c>
      <c r="G26" s="7"/>
    </row>
    <row r="27" spans="1:7" ht="12.75">
      <c r="A27" s="6" t="s">
        <v>436</v>
      </c>
      <c r="B27" s="20" t="s">
        <v>473</v>
      </c>
      <c r="C27" s="21">
        <v>13</v>
      </c>
      <c r="D27" s="22">
        <f>C27^2*E16/(C27*1.17+C27/10)+(B19/(E12*0.3333))</f>
        <v>3.331378886484283</v>
      </c>
      <c r="E27" s="22">
        <f>C27^1.93*E16/(C27*1.17+C27/10)+(B19/(E12*0.3333))</f>
        <v>2.8102385963029537</v>
      </c>
      <c r="F27" s="22">
        <f>C27^1.857*E16/(C27*1.17+C27/10)+(B19/(E12*0.3333))</f>
        <v>2.35777508149318</v>
      </c>
      <c r="G27" s="7"/>
    </row>
    <row r="28" spans="1:7" ht="12.75">
      <c r="A28" s="6" t="s">
        <v>437</v>
      </c>
      <c r="B28" s="20" t="s">
        <v>474</v>
      </c>
      <c r="C28" s="21">
        <v>17</v>
      </c>
      <c r="D28" s="22">
        <f>C28^2*E16/(C28*1.17+C28/10)+(B19/(E12*0.3333))</f>
        <v>4.307040642708685</v>
      </c>
      <c r="E28" s="22">
        <f>C28^1.93*E16/(C28*1.17+C28/10)+(B19/(E12*0.3333))</f>
        <v>3.561087864801065</v>
      </c>
      <c r="F28" s="22">
        <f>C28^1.857*E16/(C28*1.17+C28/10)+(B19/(E12*0.3333))</f>
        <v>2.9257257288974765</v>
      </c>
      <c r="G28" s="7"/>
    </row>
    <row r="29" spans="1:7" ht="12.75">
      <c r="A29" s="6" t="s">
        <v>438</v>
      </c>
      <c r="B29" s="20" t="s">
        <v>475</v>
      </c>
      <c r="C29" s="21">
        <v>24</v>
      </c>
      <c r="D29" s="22">
        <f>C29^2*E16/(C29*1.17+C29/10)+(B19/(E12*0.3333))</f>
        <v>6.01444871610139</v>
      </c>
      <c r="E29" s="22">
        <f>C29^1.93*E16/(C29*1.17+C29/10)+(B19/(E12*0.3333))</f>
        <v>4.846839235549543</v>
      </c>
      <c r="F29" s="22">
        <f>C29^1.857*E16/(C29*1.17+C29/10)+(B19/(E12*0.3333))</f>
        <v>3.8765177047786854</v>
      </c>
      <c r="G29" s="7"/>
    </row>
    <row r="30" spans="1:7" ht="12.75">
      <c r="A30" s="6" t="s">
        <v>439</v>
      </c>
      <c r="B30" s="20" t="s">
        <v>476</v>
      </c>
      <c r="C30" s="21">
        <v>30</v>
      </c>
      <c r="D30" s="22">
        <f>C30^2*E16/(C30*1.17+C30/10)+(B19/(E12*0.3333))</f>
        <v>7.4779413504379955</v>
      </c>
      <c r="E30" s="22">
        <f>C30^1.93*E16/(C30*1.17+C30/10)+(B19/(E12*0.3333))</f>
        <v>5.927638937919171</v>
      </c>
      <c r="F30" s="22">
        <f>C30^1.857*E16/(C30*1.17+C30/10)+(B19/(E12*0.3333))</f>
        <v>4.659646135070254</v>
      </c>
      <c r="G30" s="7"/>
    </row>
    <row r="31" spans="1:7" ht="12.75">
      <c r="A31" s="6" t="s">
        <v>440</v>
      </c>
      <c r="B31" s="20" t="s">
        <v>477</v>
      </c>
      <c r="C31" s="21">
        <v>35</v>
      </c>
      <c r="D31" s="22">
        <f>C31^2*E16/(C31*1.17+C31/10)+(B19/(E12*0.3333))</f>
        <v>8.697518545718498</v>
      </c>
      <c r="E31" s="22">
        <f>C31^1.93*E16/(C31*1.17+C31/10)+(B19/(E12*0.3333))</f>
        <v>6.816620077305716</v>
      </c>
      <c r="F31" s="22">
        <f>C31^1.857*E16/(C31*1.17+C31/10)+(B19/(E12*0.3333))</f>
        <v>5.2950662158498565</v>
      </c>
      <c r="G31" s="7"/>
    </row>
    <row r="32" spans="1:7" ht="12.75">
      <c r="A32" s="6" t="s">
        <v>441</v>
      </c>
      <c r="B32" s="20" t="s">
        <v>478</v>
      </c>
      <c r="C32" s="21">
        <v>43</v>
      </c>
      <c r="D32" s="22">
        <f>C32^2*E16/(C32*1.17+C32/10)+(B19/(E12*0.4444))</f>
        <v>10.60872251347856</v>
      </c>
      <c r="E32" s="22">
        <f>C32^1.93*E16/(C32*1.17+C32/10)+(B19/(E12*0.4444))</f>
        <v>8.180913794355789</v>
      </c>
      <c r="F32" s="22">
        <f>C32^1.857*E16/(C32*1.17+C32/10)+(B19/(E12*0.4444))</f>
        <v>6.245579552822618</v>
      </c>
      <c r="G32" t="s">
        <v>519</v>
      </c>
    </row>
    <row r="33" spans="1:7" ht="12.75">
      <c r="A33" s="6" t="s">
        <v>442</v>
      </c>
      <c r="B33" s="20" t="s">
        <v>479</v>
      </c>
      <c r="C33" s="21">
        <v>51</v>
      </c>
      <c r="D33" s="22">
        <f>C33^2*E16/(C33*1.17+C33/10)+(B19/(E12*0.5555))</f>
        <v>12.53597429911412</v>
      </c>
      <c r="E33" s="22">
        <f>C33^1.93*E16/(C33*1.17+C33/10)+(B19/(E12*0.5555))</f>
        <v>9.542974525124363</v>
      </c>
      <c r="F33" s="22" t="s">
        <v>490</v>
      </c>
      <c r="G33" s="7" t="s">
        <v>488</v>
      </c>
    </row>
    <row r="34" spans="1:7" ht="12.75">
      <c r="A34" s="6" t="s">
        <v>443</v>
      </c>
      <c r="B34" s="20" t="s">
        <v>480</v>
      </c>
      <c r="C34" s="21">
        <v>58</v>
      </c>
      <c r="D34" s="22">
        <f>C34^2*E16/(C34*1.17+C34/10)+(B19/(E12*0.8888))</f>
        <v>14.207274782286952</v>
      </c>
      <c r="E34" s="22" t="s">
        <v>490</v>
      </c>
      <c r="F34" s="22" t="s">
        <v>490</v>
      </c>
      <c r="G34" s="7" t="s">
        <v>489</v>
      </c>
    </row>
    <row r="35" spans="1:7" ht="12.75">
      <c r="A35" s="6" t="s">
        <v>444</v>
      </c>
      <c r="B35" s="20" t="s">
        <v>482</v>
      </c>
      <c r="C35" s="21">
        <v>64</v>
      </c>
      <c r="D35" s="22" t="s">
        <v>490</v>
      </c>
      <c r="E35" s="22" t="s">
        <v>490</v>
      </c>
      <c r="F35" s="22" t="s">
        <v>490</v>
      </c>
      <c r="G35" s="7" t="s">
        <v>520</v>
      </c>
    </row>
    <row r="37" ht="12.75">
      <c r="A37" t="s">
        <v>463</v>
      </c>
    </row>
    <row r="38" ht="12.75">
      <c r="A38" t="s">
        <v>453</v>
      </c>
    </row>
    <row r="39" ht="12.75">
      <c r="A39" t="s">
        <v>454</v>
      </c>
    </row>
    <row r="41" ht="12.75">
      <c r="A41" s="1" t="s">
        <v>1</v>
      </c>
    </row>
    <row r="43" ht="12.75">
      <c r="A43" s="1" t="s">
        <v>452</v>
      </c>
    </row>
    <row r="44" ht="12.75">
      <c r="A44" s="1"/>
    </row>
    <row r="45" ht="12.75">
      <c r="A45" s="11" t="s">
        <v>464</v>
      </c>
    </row>
    <row r="46" ht="12.75">
      <c r="A46" s="11"/>
    </row>
    <row r="47" spans="1:5" ht="25.5">
      <c r="A47" s="4" t="s">
        <v>431</v>
      </c>
      <c r="B47" s="12" t="s">
        <v>483</v>
      </c>
      <c r="C47" s="12" t="s">
        <v>465</v>
      </c>
      <c r="D47" s="12" t="s">
        <v>466</v>
      </c>
      <c r="E47" s="15"/>
    </row>
    <row r="48" spans="1:4" ht="12.75">
      <c r="A48" s="16">
        <v>8.69</v>
      </c>
      <c r="B48" s="17">
        <f>A48*1.151</f>
        <v>10.002189999999999</v>
      </c>
      <c r="C48" s="14">
        <f>B48*24</f>
        <v>240.05255999999997</v>
      </c>
      <c r="D48" s="14">
        <f>B48*16</f>
        <v>160.03503999999998</v>
      </c>
    </row>
    <row r="50" ht="12.75">
      <c r="A50" t="s">
        <v>487</v>
      </c>
    </row>
    <row r="51" ht="12.75">
      <c r="A51" t="s">
        <v>496</v>
      </c>
    </row>
  </sheetData>
  <mergeCells count="2">
    <mergeCell ref="A3:P3"/>
    <mergeCell ref="A7:P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Macmillan Publishing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p.lowles</dc:creator>
  <cp:keywords/>
  <dc:description/>
  <cp:lastModifiedBy>Phil</cp:lastModifiedBy>
  <dcterms:created xsi:type="dcterms:W3CDTF">2010-04-01T14:14:43Z</dcterms:created>
  <dcterms:modified xsi:type="dcterms:W3CDTF">2010-04-05T14:09:25Z</dcterms:modified>
  <cp:category/>
  <cp:version/>
  <cp:contentType/>
  <cp:contentStatus/>
</cp:coreProperties>
</file>